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shboard SDMK\"/>
    </mc:Choice>
  </mc:AlternateContent>
  <xr:revisionPtr revIDLastSave="0" documentId="8_{C3786FFA-0E6A-48B0-93E1-9ACDB0907E7F}" xr6:coauthVersionLast="47" xr6:coauthVersionMax="47" xr10:uidLastSave="{00000000-0000-0000-0000-000000000000}"/>
  <bookViews>
    <workbookView xWindow="-120" yWindow="-120" windowWidth="29040" windowHeight="15720" xr2:uid="{506C5531-3980-448D-81A1-B4696BFCC2C0}"/>
  </bookViews>
  <sheets>
    <sheet name="eksisting 2025" sheetId="2" r:id="rId1"/>
    <sheet name="Rasio 2025" sheetId="3" r:id="rId2"/>
    <sheet name="Rasio 2026-2030" sheetId="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3" l="1"/>
  <c r="L34" i="3" s="1"/>
  <c r="I34" i="3"/>
  <c r="J34" i="3" s="1"/>
  <c r="L33" i="3"/>
  <c r="K33" i="3"/>
  <c r="I33" i="3"/>
  <c r="J33" i="3" s="1"/>
  <c r="N32" i="3"/>
  <c r="K32" i="3"/>
  <c r="L32" i="3" s="1"/>
  <c r="J32" i="3"/>
  <c r="I32" i="3"/>
  <c r="K31" i="3"/>
  <c r="L31" i="3" s="1"/>
  <c r="I31" i="3"/>
  <c r="J31" i="3" s="1"/>
  <c r="K30" i="3"/>
  <c r="L30" i="3" s="1"/>
  <c r="I30" i="3"/>
  <c r="J30" i="3" s="1"/>
  <c r="N29" i="3"/>
  <c r="K29" i="3"/>
  <c r="I29" i="3"/>
  <c r="J29" i="3" s="1"/>
  <c r="N28" i="3"/>
  <c r="L28" i="3"/>
  <c r="K28" i="3"/>
  <c r="I28" i="3"/>
  <c r="J28" i="3" s="1"/>
  <c r="N27" i="3"/>
  <c r="K27" i="3"/>
  <c r="L27" i="3" s="1"/>
  <c r="J27" i="3"/>
  <c r="I27" i="3"/>
  <c r="K26" i="3"/>
  <c r="L26" i="3" s="1"/>
  <c r="J26" i="3"/>
  <c r="I26" i="3"/>
  <c r="N26" i="3" s="1"/>
  <c r="K25" i="3"/>
  <c r="L25" i="3" s="1"/>
  <c r="I25" i="3"/>
  <c r="N25" i="3" s="1"/>
  <c r="K24" i="3"/>
  <c r="L24" i="3" s="1"/>
  <c r="I24" i="3"/>
  <c r="J24" i="3" s="1"/>
  <c r="N23" i="3"/>
  <c r="K23" i="3"/>
  <c r="I23" i="3"/>
  <c r="J23" i="3" s="1"/>
  <c r="N22" i="3"/>
  <c r="L22" i="3"/>
  <c r="K22" i="3"/>
  <c r="I22" i="3"/>
  <c r="J22" i="3" s="1"/>
  <c r="N21" i="3"/>
  <c r="K21" i="3"/>
  <c r="L21" i="3" s="1"/>
  <c r="J21" i="3"/>
  <c r="I21" i="3"/>
  <c r="K20" i="3"/>
  <c r="L20" i="3" s="1"/>
  <c r="I20" i="3"/>
  <c r="J20" i="3" s="1"/>
  <c r="K19" i="3"/>
  <c r="L19" i="3" s="1"/>
  <c r="I19" i="3"/>
  <c r="J19" i="3" s="1"/>
  <c r="L18" i="3"/>
  <c r="K18" i="3"/>
  <c r="I18" i="3"/>
  <c r="J18" i="3" s="1"/>
  <c r="I17" i="3"/>
  <c r="L17" i="3" s="1"/>
  <c r="K16" i="3"/>
  <c r="I16" i="3"/>
  <c r="J16" i="3" s="1"/>
  <c r="N15" i="3"/>
  <c r="L15" i="3"/>
  <c r="K15" i="3"/>
  <c r="J15" i="3"/>
  <c r="I15" i="3"/>
  <c r="I14" i="3"/>
  <c r="J14" i="3" s="1"/>
  <c r="K13" i="3"/>
  <c r="I13" i="3"/>
  <c r="L13" i="3" s="1"/>
  <c r="N12" i="3"/>
  <c r="K12" i="3"/>
  <c r="I12" i="3"/>
  <c r="J12" i="3" s="1"/>
  <c r="N11" i="3"/>
  <c r="L11" i="3"/>
  <c r="K11" i="3"/>
  <c r="J11" i="3"/>
  <c r="I11" i="3"/>
  <c r="N10" i="3"/>
  <c r="K10" i="3"/>
  <c r="L10" i="3" s="1"/>
  <c r="J10" i="3"/>
  <c r="I10" i="3"/>
  <c r="K9" i="3"/>
  <c r="L9" i="3" s="1"/>
  <c r="J9" i="3"/>
  <c r="I9" i="3"/>
  <c r="N9" i="3" s="1"/>
  <c r="K8" i="3"/>
  <c r="L8" i="3" s="1"/>
  <c r="I8" i="3"/>
  <c r="N8" i="3" s="1"/>
  <c r="K7" i="3"/>
  <c r="I7" i="3"/>
  <c r="L7" i="3" s="1"/>
  <c r="N6" i="3"/>
  <c r="K6" i="3"/>
  <c r="I6" i="3"/>
  <c r="J6" i="3" s="1"/>
  <c r="N5" i="3"/>
  <c r="L5" i="3"/>
  <c r="K5" i="3"/>
  <c r="J5" i="3"/>
  <c r="I5" i="3"/>
  <c r="G26" i="2"/>
  <c r="S25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Q25" i="2" s="1"/>
  <c r="AP23" i="2"/>
  <c r="AO23" i="2"/>
  <c r="AN23" i="2"/>
  <c r="AM25" i="2" s="1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I26" i="2" s="1"/>
  <c r="H23" i="2"/>
  <c r="G23" i="2"/>
  <c r="F23" i="2"/>
  <c r="E23" i="2"/>
  <c r="D23" i="2"/>
  <c r="C26" i="2" s="1"/>
  <c r="C23" i="2"/>
  <c r="DB22" i="2"/>
  <c r="DA22" i="2"/>
  <c r="CZ22" i="2"/>
  <c r="CY22" i="2"/>
  <c r="DB21" i="2"/>
  <c r="DA21" i="2"/>
  <c r="CZ21" i="2"/>
  <c r="CY21" i="2"/>
  <c r="DB20" i="2"/>
  <c r="DA20" i="2"/>
  <c r="CZ20" i="2"/>
  <c r="CY20" i="2"/>
  <c r="DB19" i="2"/>
  <c r="DA19" i="2"/>
  <c r="CZ19" i="2"/>
  <c r="CY19" i="2"/>
  <c r="DB18" i="2"/>
  <c r="DA18" i="2"/>
  <c r="CZ18" i="2"/>
  <c r="CY18" i="2"/>
  <c r="DB17" i="2"/>
  <c r="DA17" i="2"/>
  <c r="CZ17" i="2"/>
  <c r="CY17" i="2"/>
  <c r="DB16" i="2"/>
  <c r="DA16" i="2"/>
  <c r="CZ16" i="2"/>
  <c r="CY16" i="2"/>
  <c r="DB15" i="2"/>
  <c r="DA15" i="2"/>
  <c r="CZ15" i="2"/>
  <c r="CY15" i="2"/>
  <c r="DB14" i="2"/>
  <c r="DA14" i="2"/>
  <c r="CZ14" i="2"/>
  <c r="CY14" i="2"/>
  <c r="DB13" i="2"/>
  <c r="DA13" i="2"/>
  <c r="CZ13" i="2"/>
  <c r="CY13" i="2"/>
  <c r="DB12" i="2"/>
  <c r="DA12" i="2"/>
  <c r="CZ12" i="2"/>
  <c r="CY12" i="2"/>
  <c r="DB11" i="2"/>
  <c r="DA11" i="2"/>
  <c r="CZ11" i="2"/>
  <c r="CY11" i="2"/>
  <c r="DB10" i="2"/>
  <c r="DA10" i="2"/>
  <c r="CZ10" i="2"/>
  <c r="CY10" i="2"/>
  <c r="DB9" i="2"/>
  <c r="DB23" i="2" s="1"/>
  <c r="DA9" i="2"/>
  <c r="CZ9" i="2"/>
  <c r="CY9" i="2"/>
  <c r="DB8" i="2"/>
  <c r="DA8" i="2"/>
  <c r="CZ8" i="2"/>
  <c r="CY8" i="2"/>
  <c r="DB7" i="2"/>
  <c r="DA7" i="2"/>
  <c r="DA23" i="2" s="1"/>
  <c r="DA25" i="2" s="1"/>
  <c r="CZ7" i="2"/>
  <c r="CZ23" i="2" s="1"/>
  <c r="CY7" i="2"/>
  <c r="CY23" i="2" s="1"/>
  <c r="T31" i="1"/>
  <c r="P31" i="1"/>
  <c r="O31" i="1"/>
  <c r="N31" i="1"/>
  <c r="S31" i="1" s="1"/>
  <c r="M31" i="1"/>
  <c r="R31" i="1" s="1"/>
  <c r="L31" i="1"/>
  <c r="Q31" i="1" s="1"/>
  <c r="K31" i="1"/>
  <c r="T30" i="1"/>
  <c r="S30" i="1"/>
  <c r="R30" i="1"/>
  <c r="O30" i="1"/>
  <c r="N30" i="1"/>
  <c r="M30" i="1"/>
  <c r="L30" i="1"/>
  <c r="Q30" i="1" s="1"/>
  <c r="K30" i="1"/>
  <c r="P30" i="1" s="1"/>
  <c r="S29" i="1"/>
  <c r="R29" i="1"/>
  <c r="Q29" i="1"/>
  <c r="P29" i="1"/>
  <c r="O29" i="1"/>
  <c r="T29" i="1" s="1"/>
  <c r="N29" i="1"/>
  <c r="M29" i="1"/>
  <c r="L29" i="1"/>
  <c r="K29" i="1"/>
  <c r="T28" i="1"/>
  <c r="Q28" i="1"/>
  <c r="P28" i="1"/>
  <c r="O28" i="1"/>
  <c r="N28" i="1"/>
  <c r="S28" i="1" s="1"/>
  <c r="M28" i="1"/>
  <c r="R28" i="1" s="1"/>
  <c r="L28" i="1"/>
  <c r="K28" i="1"/>
  <c r="T27" i="1"/>
  <c r="S27" i="1"/>
  <c r="R27" i="1"/>
  <c r="O27" i="1"/>
  <c r="N27" i="1"/>
  <c r="M27" i="1"/>
  <c r="L27" i="1"/>
  <c r="Q27" i="1" s="1"/>
  <c r="K27" i="1"/>
  <c r="P27" i="1" s="1"/>
  <c r="S26" i="1"/>
  <c r="R26" i="1"/>
  <c r="Q26" i="1"/>
  <c r="P26" i="1"/>
  <c r="O26" i="1"/>
  <c r="T26" i="1" s="1"/>
  <c r="N26" i="1"/>
  <c r="M26" i="1"/>
  <c r="L26" i="1"/>
  <c r="K26" i="1"/>
  <c r="T25" i="1"/>
  <c r="S25" i="1"/>
  <c r="R25" i="1"/>
  <c r="Q25" i="1"/>
  <c r="K25" i="1"/>
  <c r="P25" i="1" s="1"/>
  <c r="T24" i="1"/>
  <c r="S24" i="1"/>
  <c r="R24" i="1"/>
  <c r="Q24" i="1"/>
  <c r="K24" i="1"/>
  <c r="P24" i="1" s="1"/>
  <c r="J24" i="1"/>
  <c r="I24" i="1"/>
  <c r="H24" i="1"/>
  <c r="G24" i="1"/>
  <c r="F24" i="1"/>
  <c r="T23" i="1"/>
  <c r="S23" i="1"/>
  <c r="P23" i="1"/>
  <c r="O23" i="1"/>
  <c r="N23" i="1"/>
  <c r="M23" i="1"/>
  <c r="R23" i="1" s="1"/>
  <c r="L23" i="1"/>
  <c r="Q23" i="1" s="1"/>
  <c r="K23" i="1"/>
  <c r="T22" i="1"/>
  <c r="S22" i="1"/>
  <c r="R22" i="1"/>
  <c r="Q22" i="1"/>
  <c r="O22" i="1"/>
  <c r="N22" i="1"/>
  <c r="M22" i="1"/>
  <c r="L22" i="1"/>
  <c r="K22" i="1"/>
  <c r="P22" i="1" s="1"/>
  <c r="R21" i="1"/>
  <c r="Q21" i="1"/>
  <c r="P21" i="1"/>
  <c r="O21" i="1"/>
  <c r="T21" i="1" s="1"/>
  <c r="N21" i="1"/>
  <c r="S21" i="1" s="1"/>
  <c r="M21" i="1"/>
  <c r="L21" i="1"/>
  <c r="K21" i="1"/>
  <c r="T20" i="1"/>
  <c r="S20" i="1"/>
  <c r="P20" i="1"/>
  <c r="O20" i="1"/>
  <c r="N20" i="1"/>
  <c r="M20" i="1"/>
  <c r="R20" i="1" s="1"/>
  <c r="L20" i="1"/>
  <c r="Q20" i="1" s="1"/>
  <c r="K20" i="1"/>
  <c r="T19" i="1"/>
  <c r="S19" i="1"/>
  <c r="R19" i="1"/>
  <c r="Q19" i="1"/>
  <c r="O19" i="1"/>
  <c r="N19" i="1"/>
  <c r="M19" i="1"/>
  <c r="L19" i="1"/>
  <c r="K19" i="1"/>
  <c r="P19" i="1" s="1"/>
  <c r="R18" i="1"/>
  <c r="Q18" i="1"/>
  <c r="P18" i="1"/>
  <c r="O18" i="1"/>
  <c r="T18" i="1" s="1"/>
  <c r="N18" i="1"/>
  <c r="S18" i="1" s="1"/>
  <c r="M18" i="1"/>
  <c r="L18" i="1"/>
  <c r="K18" i="1"/>
  <c r="T17" i="1"/>
  <c r="S17" i="1"/>
  <c r="P17" i="1"/>
  <c r="O17" i="1"/>
  <c r="N17" i="1"/>
  <c r="M17" i="1"/>
  <c r="R17" i="1" s="1"/>
  <c r="L17" i="1"/>
  <c r="Q17" i="1" s="1"/>
  <c r="K17" i="1"/>
  <c r="T16" i="1"/>
  <c r="S16" i="1"/>
  <c r="R16" i="1"/>
  <c r="Q16" i="1"/>
  <c r="O16" i="1"/>
  <c r="N16" i="1"/>
  <c r="M16" i="1"/>
  <c r="L16" i="1"/>
  <c r="K16" i="1"/>
  <c r="P16" i="1" s="1"/>
  <c r="R15" i="1"/>
  <c r="Q15" i="1"/>
  <c r="P15" i="1"/>
  <c r="O15" i="1"/>
  <c r="T15" i="1" s="1"/>
  <c r="N15" i="1"/>
  <c r="S15" i="1" s="1"/>
  <c r="M15" i="1"/>
  <c r="L15" i="1"/>
  <c r="K15" i="1"/>
  <c r="T14" i="1"/>
  <c r="S14" i="1"/>
  <c r="P14" i="1"/>
  <c r="O14" i="1"/>
  <c r="N14" i="1"/>
  <c r="M14" i="1"/>
  <c r="R14" i="1" s="1"/>
  <c r="L14" i="1"/>
  <c r="Q14" i="1" s="1"/>
  <c r="K14" i="1"/>
  <c r="T13" i="1"/>
  <c r="S13" i="1"/>
  <c r="R13" i="1"/>
  <c r="Q13" i="1"/>
  <c r="O13" i="1"/>
  <c r="N13" i="1"/>
  <c r="M13" i="1"/>
  <c r="L13" i="1"/>
  <c r="K13" i="1"/>
  <c r="P13" i="1" s="1"/>
  <c r="R12" i="1"/>
  <c r="Q12" i="1"/>
  <c r="P12" i="1"/>
  <c r="O12" i="1"/>
  <c r="T12" i="1" s="1"/>
  <c r="N12" i="1"/>
  <c r="S12" i="1" s="1"/>
  <c r="M12" i="1"/>
  <c r="L12" i="1"/>
  <c r="K12" i="1"/>
  <c r="T11" i="1"/>
  <c r="S11" i="1"/>
  <c r="P11" i="1"/>
  <c r="O11" i="1"/>
  <c r="N11" i="1"/>
  <c r="M11" i="1"/>
  <c r="R11" i="1" s="1"/>
  <c r="L11" i="1"/>
  <c r="Q11" i="1" s="1"/>
  <c r="K11" i="1"/>
  <c r="T10" i="1"/>
  <c r="S10" i="1"/>
  <c r="R10" i="1"/>
  <c r="Q10" i="1"/>
  <c r="O10" i="1"/>
  <c r="N10" i="1"/>
  <c r="M10" i="1"/>
  <c r="L10" i="1"/>
  <c r="K10" i="1"/>
  <c r="P10" i="1" s="1"/>
  <c r="R9" i="1"/>
  <c r="Q9" i="1"/>
  <c r="P9" i="1"/>
  <c r="O9" i="1"/>
  <c r="T9" i="1" s="1"/>
  <c r="N9" i="1"/>
  <c r="S9" i="1" s="1"/>
  <c r="M9" i="1"/>
  <c r="L9" i="1"/>
  <c r="K9" i="1"/>
  <c r="T8" i="1"/>
  <c r="S8" i="1"/>
  <c r="P8" i="1"/>
  <c r="O8" i="1"/>
  <c r="N8" i="1"/>
  <c r="M8" i="1"/>
  <c r="R8" i="1" s="1"/>
  <c r="L8" i="1"/>
  <c r="Q8" i="1" s="1"/>
  <c r="K8" i="1"/>
  <c r="T7" i="1"/>
  <c r="S7" i="1"/>
  <c r="R7" i="1"/>
  <c r="Q7" i="1"/>
  <c r="O7" i="1"/>
  <c r="N7" i="1"/>
  <c r="M7" i="1"/>
  <c r="L7" i="1"/>
  <c r="K7" i="1"/>
  <c r="P7" i="1" s="1"/>
  <c r="R6" i="1"/>
  <c r="Q6" i="1"/>
  <c r="P6" i="1"/>
  <c r="O6" i="1"/>
  <c r="T6" i="1" s="1"/>
  <c r="N6" i="1"/>
  <c r="S6" i="1" s="1"/>
  <c r="M6" i="1"/>
  <c r="L6" i="1"/>
  <c r="K6" i="1"/>
  <c r="T5" i="1"/>
  <c r="S5" i="1"/>
  <c r="P5" i="1"/>
  <c r="O5" i="1"/>
  <c r="N5" i="1"/>
  <c r="M5" i="1"/>
  <c r="R5" i="1" s="1"/>
  <c r="L5" i="1"/>
  <c r="Q5" i="1" s="1"/>
  <c r="K5" i="1"/>
  <c r="CY25" i="2" l="1"/>
  <c r="L6" i="3"/>
  <c r="N7" i="3"/>
  <c r="L12" i="3"/>
  <c r="N13" i="3"/>
  <c r="L16" i="3"/>
  <c r="N19" i="3"/>
  <c r="L23" i="3"/>
  <c r="N24" i="3"/>
  <c r="L29" i="3"/>
  <c r="N30" i="3"/>
  <c r="J17" i="3"/>
  <c r="J25" i="3"/>
  <c r="J7" i="3"/>
  <c r="J13" i="3"/>
  <c r="L14" i="3"/>
  <c r="J8" i="3"/>
</calcChain>
</file>

<file path=xl/sharedStrings.xml><?xml version="1.0" encoding="utf-8"?>
<sst xmlns="http://schemas.openxmlformats.org/spreadsheetml/2006/main" count="371" uniqueCount="98">
  <si>
    <t>PROYEKSI KEBUTUHAN TENAGA KESEHATAN TAHUN 2026 S.D 2030</t>
  </si>
  <si>
    <t>No</t>
  </si>
  <si>
    <t>Jenis Tenaga</t>
  </si>
  <si>
    <t>Total Eksisting</t>
  </si>
  <si>
    <t>Target Rasio</t>
  </si>
  <si>
    <t>Satuan Pembanding</t>
  </si>
  <si>
    <t xml:space="preserve">Proyeksi Jumlah penduduk/ Sasaran </t>
  </si>
  <si>
    <t>Proyeksi Jumlah Kebutuhan Tenaga</t>
  </si>
  <si>
    <t>Kekurangan Tenaga Per Tahun</t>
  </si>
  <si>
    <t>Dokter Spesialis Anak</t>
  </si>
  <si>
    <t xml:space="preserve"> per 1000 Penduduk</t>
  </si>
  <si>
    <t>Dokter Spesialis Penyakit Dalam</t>
  </si>
  <si>
    <t>Dokter Spesialis Obstetri dan Ginekologi</t>
  </si>
  <si>
    <t>Dokter Spesialis Bedah</t>
  </si>
  <si>
    <t>Dokter Spesialis Anestesi</t>
  </si>
  <si>
    <t>Dokter Spesialis Patologi Klinik</t>
  </si>
  <si>
    <t>Dokter Spesialis Jantung Pembuluh Darah</t>
  </si>
  <si>
    <t>Dokter Spesialis Radiologi</t>
  </si>
  <si>
    <t>Dokter Spesialis Paru</t>
  </si>
  <si>
    <t>Dokter Spesialis Urologi</t>
  </si>
  <si>
    <t>Dokter Spesialis Patologi Anatomi</t>
  </si>
  <si>
    <t>Dokter Spesialis Saraf</t>
  </si>
  <si>
    <t>Dokter Spesialis Bedah Saraf</t>
  </si>
  <si>
    <t>Dokter</t>
  </si>
  <si>
    <t>Dokter Gigi</t>
  </si>
  <si>
    <t>Perawat</t>
  </si>
  <si>
    <t xml:space="preserve">Bidan </t>
  </si>
  <si>
    <t>Apoteker</t>
  </si>
  <si>
    <t>Tenaga Teknis Kefarmasian</t>
  </si>
  <si>
    <t>Epidemiolog Kesehatan</t>
  </si>
  <si>
    <t>setiap RS Provinsi/Kabupaten/Kota, Dinas Kesehatan Provinsi/Kabupaten/Kota, BTKL, KKP, dan Puskesmas</t>
  </si>
  <si>
    <t>Promosi Kesehatan</t>
  </si>
  <si>
    <t>Sanitasi Lingkungan</t>
  </si>
  <si>
    <t>Gizi</t>
  </si>
  <si>
    <t>Ahli Teknologi Laboratorium Medik</t>
  </si>
  <si>
    <t>Radiografer</t>
  </si>
  <si>
    <t>Okupasi Terapi</t>
  </si>
  <si>
    <t>Terapi Wicara</t>
  </si>
  <si>
    <t>REKAPITULASI KEADAAN SDMK DI UPTD PUSKESMAS  RUMAH SAKIT DAN DINAS KESEHATAN KABUPATEN MAROS TAHUN 2025</t>
  </si>
  <si>
    <t>No.</t>
  </si>
  <si>
    <t>Nama Faskes</t>
  </si>
  <si>
    <t>Tenaga Kesehatan</t>
  </si>
  <si>
    <t>Asisten Tenaga Kesehatan</t>
  </si>
  <si>
    <t>Tenaga Penunjang</t>
  </si>
  <si>
    <t>Total Per Faskes</t>
  </si>
  <si>
    <t>Dokter Spesialis</t>
  </si>
  <si>
    <t xml:space="preserve">Dokter </t>
  </si>
  <si>
    <t>Psikologi Klinis</t>
  </si>
  <si>
    <t>Keperawatan</t>
  </si>
  <si>
    <t>Kebidanan</t>
  </si>
  <si>
    <t xml:space="preserve">Apoteker </t>
  </si>
  <si>
    <t>Asisten Apoteker</t>
  </si>
  <si>
    <t>Kesehatan Masyarakat</t>
  </si>
  <si>
    <t>Kesehatan Lingkungan</t>
  </si>
  <si>
    <t>Keterapian Fisik</t>
  </si>
  <si>
    <t>Keteknisian Medis</t>
  </si>
  <si>
    <t>Teknik Biomedika</t>
  </si>
  <si>
    <t>Kesehatan Tradisional</t>
  </si>
  <si>
    <t>Nakes lainnya</t>
  </si>
  <si>
    <t>Kefarmasian</t>
  </si>
  <si>
    <t>Struktural</t>
  </si>
  <si>
    <t>Dukungan Manajemen</t>
  </si>
  <si>
    <t>ASN</t>
  </si>
  <si>
    <t>Non ASN</t>
  </si>
  <si>
    <t>L</t>
  </si>
  <si>
    <t>P</t>
  </si>
  <si>
    <t>MANDAI</t>
  </si>
  <si>
    <t>MONCONGLOE</t>
  </si>
  <si>
    <t>MAROS BARU</t>
  </si>
  <si>
    <t>MARUSU</t>
  </si>
  <si>
    <t>TURIKALE</t>
  </si>
  <si>
    <t>LAU</t>
  </si>
  <si>
    <t>BONTOA</t>
  </si>
  <si>
    <t>BANTIMURUNG</t>
  </si>
  <si>
    <t>SIMBANG</t>
  </si>
  <si>
    <t>TANRALILI</t>
  </si>
  <si>
    <t>TOMPOBULU</t>
  </si>
  <si>
    <t>CAMBA</t>
  </si>
  <si>
    <t>CENRANA</t>
  </si>
  <si>
    <t>MALLAWA</t>
  </si>
  <si>
    <t>RS Umum Daerah dr. La Palaloi</t>
  </si>
  <si>
    <t>DINAS KESEHATAN</t>
  </si>
  <si>
    <t>TOTAL</t>
  </si>
  <si>
    <t>RASIO TENAGA KESEHATAN DI KABUPATEN MAROS TAHUN 2025</t>
  </si>
  <si>
    <t>Jumlah penduduk</t>
  </si>
  <si>
    <t>Eksisting 2025</t>
  </si>
  <si>
    <t>Rasio</t>
  </si>
  <si>
    <t>Jumlah Seharusnya</t>
  </si>
  <si>
    <t xml:space="preserve">Kekurangan </t>
  </si>
  <si>
    <t>PNS</t>
  </si>
  <si>
    <t>PPPK</t>
  </si>
  <si>
    <t xml:space="preserve">  </t>
  </si>
  <si>
    <t>Dokter Spesialis Bedah Toraks Kardiovaskuler (BTKV)</t>
  </si>
  <si>
    <t>Dokter Spesialis Kedokteran Nuklir</t>
  </si>
  <si>
    <t>2 - 3</t>
  </si>
  <si>
    <t>Tiap RS utama</t>
  </si>
  <si>
    <t>Dokter Spesialis Onkologi Radiasi</t>
  </si>
  <si>
    <t>Per alat radiasi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</si>
</sst>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0_-;\-* #,##0.000_-;_-* &quot;-&quot;_-;_-@_-"/>
    <numFmt numFmtId="165" formatCode="_-* #,##0.00_-;\-* #,##0.00_-;_-* &quot;-&quot;_-;_-@_-"/>
    <numFmt numFmtId="166" formatCode="_-* #,##0.00000_-;\-* #,##0.000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41" fontId="0" fillId="0" borderId="2" xfId="0" applyNumberFormat="1" applyBorder="1"/>
    <xf numFmtId="41" fontId="0" fillId="0" borderId="2" xfId="1" applyFont="1" applyBorder="1"/>
    <xf numFmtId="164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1" fontId="0" fillId="0" borderId="2" xfId="0" applyNumberForma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1" fontId="2" fillId="3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0" fillId="0" borderId="0" xfId="1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164" fontId="0" fillId="0" borderId="2" xfId="0" applyNumberFormat="1" applyBorder="1"/>
    <xf numFmtId="166" fontId="0" fillId="0" borderId="0" xfId="0" applyNumberFormat="1" applyAlignment="1">
      <alignment vertical="center"/>
    </xf>
    <xf numFmtId="16" fontId="0" fillId="0" borderId="2" xfId="0" quotePrefix="1" applyNumberForma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'Rasio 2026-2030'!$W$4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'Rasio 2026-2030'!$V$5:$V$17</c:f>
              <c:strCache>
                <c:ptCount val="13"/>
                <c:pt idx="0">
                  <c:v> Dokter Spesialis Anak </c:v>
                </c:pt>
                <c:pt idx="1">
                  <c:v>Dokter Spesialis Penyakit Dalam</c:v>
                </c:pt>
                <c:pt idx="2">
                  <c:v>Dokter Spesialis Obstetri dan Ginekologi</c:v>
                </c:pt>
                <c:pt idx="3">
                  <c:v> Dokter Spesialis Bedah </c:v>
                </c:pt>
                <c:pt idx="4">
                  <c:v> Dokter Spesialis Anestesi </c:v>
                </c:pt>
                <c:pt idx="5">
                  <c:v>Dokter Spesialis Patologi Klinik</c:v>
                </c:pt>
                <c:pt idx="6">
                  <c:v>Dokter Spesialis Jantung Pembuluh Darah</c:v>
                </c:pt>
                <c:pt idx="7">
                  <c:v>Dokter Spesialis Radiologi</c:v>
                </c:pt>
                <c:pt idx="8">
                  <c:v>Dokter Spesialis Paru</c:v>
                </c:pt>
                <c:pt idx="9">
                  <c:v>Dokter Spesialis Urologi</c:v>
                </c:pt>
                <c:pt idx="10">
                  <c:v>Dokter Spesialis Patologi Anatomi</c:v>
                </c:pt>
                <c:pt idx="11">
                  <c:v>Dokter Spesialis Saraf</c:v>
                </c:pt>
                <c:pt idx="12">
                  <c:v>Dokter Spesialis Bedah Saraf</c:v>
                </c:pt>
              </c:strCache>
            </c:strRef>
          </c:cat>
          <c:val>
            <c:numRef>
              <c:f>'Rasio 2026-2030'!$W$5:$W$17</c:f>
              <c:numCache>
                <c:formatCode>_(* #,##0_);_(* \(#,##0\);_(* "-"_);_(@_)</c:formatCode>
                <c:ptCount val="13"/>
                <c:pt idx="0">
                  <c:v>8.3527938063999994</c:v>
                </c:pt>
                <c:pt idx="1">
                  <c:v>9.9409922579999996</c:v>
                </c:pt>
                <c:pt idx="2">
                  <c:v>6.6273281720000004</c:v>
                </c:pt>
                <c:pt idx="3">
                  <c:v>7.6273281720000004</c:v>
                </c:pt>
                <c:pt idx="4">
                  <c:v>6.6273281720000004</c:v>
                </c:pt>
                <c:pt idx="5">
                  <c:v>2.3136640860000002</c:v>
                </c:pt>
                <c:pt idx="6">
                  <c:v>2.3136640860000002</c:v>
                </c:pt>
                <c:pt idx="7">
                  <c:v>5.6273281720000004</c:v>
                </c:pt>
                <c:pt idx="8">
                  <c:v>3.6077633117999994</c:v>
                </c:pt>
                <c:pt idx="9">
                  <c:v>1.5960557118200001</c:v>
                </c:pt>
                <c:pt idx="10">
                  <c:v>4.3136640860000002</c:v>
                </c:pt>
                <c:pt idx="11">
                  <c:v>1.3136640860000002</c:v>
                </c:pt>
                <c:pt idx="12">
                  <c:v>0.9490060989200001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3-4996-9277-B8E4599F5568}"/>
            </c:ext>
          </c:extLst>
        </c:ser>
        <c:ser>
          <c:idx val="1"/>
          <c:order val="1"/>
          <c:tx>
            <c:strRef>
              <c:f>'Rasio 2026-2030'!$X$4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'Rasio 2026-2030'!$V$5:$V$17</c:f>
              <c:strCache>
                <c:ptCount val="13"/>
                <c:pt idx="0">
                  <c:v> Dokter Spesialis Anak </c:v>
                </c:pt>
                <c:pt idx="1">
                  <c:v>Dokter Spesialis Penyakit Dalam</c:v>
                </c:pt>
                <c:pt idx="2">
                  <c:v>Dokter Spesialis Obstetri dan Ginekologi</c:v>
                </c:pt>
                <c:pt idx="3">
                  <c:v> Dokter Spesialis Bedah </c:v>
                </c:pt>
                <c:pt idx="4">
                  <c:v> Dokter Spesialis Anestesi </c:v>
                </c:pt>
                <c:pt idx="5">
                  <c:v>Dokter Spesialis Patologi Klinik</c:v>
                </c:pt>
                <c:pt idx="6">
                  <c:v>Dokter Spesialis Jantung Pembuluh Darah</c:v>
                </c:pt>
                <c:pt idx="7">
                  <c:v>Dokter Spesialis Radiologi</c:v>
                </c:pt>
                <c:pt idx="8">
                  <c:v>Dokter Spesialis Paru</c:v>
                </c:pt>
                <c:pt idx="9">
                  <c:v>Dokter Spesialis Urologi</c:v>
                </c:pt>
                <c:pt idx="10">
                  <c:v>Dokter Spesialis Patologi Anatomi</c:v>
                </c:pt>
                <c:pt idx="11">
                  <c:v>Dokter Spesialis Saraf</c:v>
                </c:pt>
                <c:pt idx="12">
                  <c:v>Dokter Spesialis Bedah Saraf</c:v>
                </c:pt>
              </c:strCache>
            </c:strRef>
          </c:cat>
          <c:val>
            <c:numRef>
              <c:f>'Rasio 2026-2030'!$X$5:$X$17</c:f>
              <c:numCache>
                <c:formatCode>_(* #,##0_);_(* \(#,##0\);_(* "-"_);_(@_)</c:formatCode>
                <c:ptCount val="13"/>
                <c:pt idx="0">
                  <c:v>8.5329324186313631</c:v>
                </c:pt>
                <c:pt idx="1">
                  <c:v>10.166165523289203</c:v>
                </c:pt>
                <c:pt idx="2">
                  <c:v>6.7774436821928017</c:v>
                </c:pt>
                <c:pt idx="3">
                  <c:v>7.7774436821928017</c:v>
                </c:pt>
                <c:pt idx="4">
                  <c:v>6.7774436821928017</c:v>
                </c:pt>
                <c:pt idx="5">
                  <c:v>2.3887218410964008</c:v>
                </c:pt>
                <c:pt idx="6">
                  <c:v>2.3887218410964008</c:v>
                </c:pt>
                <c:pt idx="7">
                  <c:v>5.7774436821928017</c:v>
                </c:pt>
                <c:pt idx="8">
                  <c:v>3.705338393425321</c:v>
                </c:pt>
                <c:pt idx="9">
                  <c:v>1.6238270812056685</c:v>
                </c:pt>
                <c:pt idx="10">
                  <c:v>4.3887218410964008</c:v>
                </c:pt>
                <c:pt idx="11">
                  <c:v>1.3887218410964008</c:v>
                </c:pt>
                <c:pt idx="12">
                  <c:v>0.96551880504120824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73-4996-9277-B8E4599F5568}"/>
            </c:ext>
          </c:extLst>
        </c:ser>
        <c:ser>
          <c:idx val="2"/>
          <c:order val="2"/>
          <c:tx>
            <c:strRef>
              <c:f>'Rasio 2026-2030'!$Y$4</c:f>
              <c:strCache>
                <c:ptCount val="1"/>
                <c:pt idx="0">
                  <c:v>2028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'Rasio 2026-2030'!$V$5:$V$17</c:f>
              <c:strCache>
                <c:ptCount val="13"/>
                <c:pt idx="0">
                  <c:v> Dokter Spesialis Anak </c:v>
                </c:pt>
                <c:pt idx="1">
                  <c:v>Dokter Spesialis Penyakit Dalam</c:v>
                </c:pt>
                <c:pt idx="2">
                  <c:v>Dokter Spesialis Obstetri dan Ginekologi</c:v>
                </c:pt>
                <c:pt idx="3">
                  <c:v> Dokter Spesialis Bedah </c:v>
                </c:pt>
                <c:pt idx="4">
                  <c:v> Dokter Spesialis Anestesi </c:v>
                </c:pt>
                <c:pt idx="5">
                  <c:v>Dokter Spesialis Patologi Klinik</c:v>
                </c:pt>
                <c:pt idx="6">
                  <c:v>Dokter Spesialis Jantung Pembuluh Darah</c:v>
                </c:pt>
                <c:pt idx="7">
                  <c:v>Dokter Spesialis Radiologi</c:v>
                </c:pt>
                <c:pt idx="8">
                  <c:v>Dokter Spesialis Paru</c:v>
                </c:pt>
                <c:pt idx="9">
                  <c:v>Dokter Spesialis Urologi</c:v>
                </c:pt>
                <c:pt idx="10">
                  <c:v>Dokter Spesialis Patologi Anatomi</c:v>
                </c:pt>
                <c:pt idx="11">
                  <c:v>Dokter Spesialis Saraf</c:v>
                </c:pt>
                <c:pt idx="12">
                  <c:v>Dokter Spesialis Bedah Saraf</c:v>
                </c:pt>
              </c:strCache>
            </c:strRef>
          </c:cat>
          <c:val>
            <c:numRef>
              <c:f>'Rasio 2026-2030'!$Y$5:$Y$17</c:f>
              <c:numCache>
                <c:formatCode>_(* #,##0_);_(* \(#,##0\);_(* "-"_);_(@_)</c:formatCode>
                <c:ptCount val="13"/>
                <c:pt idx="0">
                  <c:v>8.7162054427155482</c:v>
                </c:pt>
                <c:pt idx="1">
                  <c:v>10.395256803394435</c:v>
                </c:pt>
                <c:pt idx="2">
                  <c:v>6.9301712022629562</c:v>
                </c:pt>
                <c:pt idx="3">
                  <c:v>7.9301712022629562</c:v>
                </c:pt>
                <c:pt idx="4">
                  <c:v>6.9301712022629562</c:v>
                </c:pt>
                <c:pt idx="5">
                  <c:v>2.4650856011314781</c:v>
                </c:pt>
                <c:pt idx="6">
                  <c:v>2.4650856011314781</c:v>
                </c:pt>
                <c:pt idx="7">
                  <c:v>5.9301712022629562</c:v>
                </c:pt>
                <c:pt idx="8">
                  <c:v>3.8046112814709216</c:v>
                </c:pt>
                <c:pt idx="9">
                  <c:v>1.6520816724186471</c:v>
                </c:pt>
                <c:pt idx="10">
                  <c:v>4.4650856011314781</c:v>
                </c:pt>
                <c:pt idx="11">
                  <c:v>1.4650856011314781</c:v>
                </c:pt>
                <c:pt idx="12">
                  <c:v>0.98231883224892536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73-4996-9277-B8E4599F5568}"/>
            </c:ext>
          </c:extLst>
        </c:ser>
        <c:ser>
          <c:idx val="3"/>
          <c:order val="3"/>
          <c:tx>
            <c:strRef>
              <c:f>'Rasio 2026-2030'!$Z$4</c:f>
              <c:strCache>
                <c:ptCount val="1"/>
                <c:pt idx="0">
                  <c:v>2029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'Rasio 2026-2030'!$V$5:$V$17</c:f>
              <c:strCache>
                <c:ptCount val="13"/>
                <c:pt idx="0">
                  <c:v> Dokter Spesialis Anak </c:v>
                </c:pt>
                <c:pt idx="1">
                  <c:v>Dokter Spesialis Penyakit Dalam</c:v>
                </c:pt>
                <c:pt idx="2">
                  <c:v>Dokter Spesialis Obstetri dan Ginekologi</c:v>
                </c:pt>
                <c:pt idx="3">
                  <c:v> Dokter Spesialis Bedah </c:v>
                </c:pt>
                <c:pt idx="4">
                  <c:v> Dokter Spesialis Anestesi </c:v>
                </c:pt>
                <c:pt idx="5">
                  <c:v>Dokter Spesialis Patologi Klinik</c:v>
                </c:pt>
                <c:pt idx="6">
                  <c:v>Dokter Spesialis Jantung Pembuluh Darah</c:v>
                </c:pt>
                <c:pt idx="7">
                  <c:v>Dokter Spesialis Radiologi</c:v>
                </c:pt>
                <c:pt idx="8">
                  <c:v>Dokter Spesialis Paru</c:v>
                </c:pt>
                <c:pt idx="9">
                  <c:v>Dokter Spesialis Urologi</c:v>
                </c:pt>
                <c:pt idx="10">
                  <c:v>Dokter Spesialis Patologi Anatomi</c:v>
                </c:pt>
                <c:pt idx="11">
                  <c:v>Dokter Spesialis Saraf</c:v>
                </c:pt>
                <c:pt idx="12">
                  <c:v>Dokter Spesialis Bedah Saraf</c:v>
                </c:pt>
              </c:strCache>
            </c:strRef>
          </c:cat>
          <c:val>
            <c:numRef>
              <c:f>'Rasio 2026-2030'!$Z$5:$Z$17</c:f>
              <c:numCache>
                <c:formatCode>_(* #,##0_);_(* \(#,##0\);_(* "-"_);_(@_)</c:formatCode>
                <c:ptCount val="13"/>
                <c:pt idx="0">
                  <c:v>8.9026674174187992</c:v>
                </c:pt>
                <c:pt idx="1">
                  <c:v>10.628334271773499</c:v>
                </c:pt>
                <c:pt idx="2">
                  <c:v>7.0855561811823335</c:v>
                </c:pt>
                <c:pt idx="3">
                  <c:v>8.0855561811823335</c:v>
                </c:pt>
                <c:pt idx="4">
                  <c:v>7.0855561811823335</c:v>
                </c:pt>
                <c:pt idx="5">
                  <c:v>2.5427780905911668</c:v>
                </c:pt>
                <c:pt idx="6">
                  <c:v>2.5427780905911668</c:v>
                </c:pt>
                <c:pt idx="7">
                  <c:v>6.0855561811823335</c:v>
                </c:pt>
                <c:pt idx="8">
                  <c:v>3.9056115177685156</c:v>
                </c:pt>
                <c:pt idx="9">
                  <c:v>1.6808278935187315</c:v>
                </c:pt>
                <c:pt idx="10">
                  <c:v>4.5427780905911668</c:v>
                </c:pt>
                <c:pt idx="11">
                  <c:v>1.5427780905911668</c:v>
                </c:pt>
                <c:pt idx="12">
                  <c:v>0.99941117993005668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73-4996-9277-B8E4599F5568}"/>
            </c:ext>
          </c:extLst>
        </c:ser>
        <c:ser>
          <c:idx val="4"/>
          <c:order val="4"/>
          <c:tx>
            <c:strRef>
              <c:f>'Rasio 2026-2030'!$AA$4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'Rasio 2026-2030'!$V$5:$V$17</c:f>
              <c:strCache>
                <c:ptCount val="13"/>
                <c:pt idx="0">
                  <c:v> Dokter Spesialis Anak </c:v>
                </c:pt>
                <c:pt idx="1">
                  <c:v>Dokter Spesialis Penyakit Dalam</c:v>
                </c:pt>
                <c:pt idx="2">
                  <c:v>Dokter Spesialis Obstetri dan Ginekologi</c:v>
                </c:pt>
                <c:pt idx="3">
                  <c:v> Dokter Spesialis Bedah </c:v>
                </c:pt>
                <c:pt idx="4">
                  <c:v> Dokter Spesialis Anestesi </c:v>
                </c:pt>
                <c:pt idx="5">
                  <c:v>Dokter Spesialis Patologi Klinik</c:v>
                </c:pt>
                <c:pt idx="6">
                  <c:v>Dokter Spesialis Jantung Pembuluh Darah</c:v>
                </c:pt>
                <c:pt idx="7">
                  <c:v>Dokter Spesialis Radiologi</c:v>
                </c:pt>
                <c:pt idx="8">
                  <c:v>Dokter Spesialis Paru</c:v>
                </c:pt>
                <c:pt idx="9">
                  <c:v>Dokter Spesialis Urologi</c:v>
                </c:pt>
                <c:pt idx="10">
                  <c:v>Dokter Spesialis Patologi Anatomi</c:v>
                </c:pt>
                <c:pt idx="11">
                  <c:v>Dokter Spesialis Saraf</c:v>
                </c:pt>
                <c:pt idx="12">
                  <c:v>Dokter Spesialis Bedah Saraf</c:v>
                </c:pt>
              </c:strCache>
            </c:strRef>
          </c:cat>
          <c:val>
            <c:numRef>
              <c:f>'Rasio 2026-2030'!$AA$5:$AA$17</c:f>
              <c:numCache>
                <c:formatCode>_(* #,##0_);_(* \(#,##0\);_(* "-"_);_(@_)</c:formatCode>
                <c:ptCount val="13"/>
                <c:pt idx="0">
                  <c:v>9.092373830481888</c:v>
                </c:pt>
                <c:pt idx="1">
                  <c:v>10.865467288102359</c:v>
                </c:pt>
                <c:pt idx="2">
                  <c:v>7.2436448587349069</c:v>
                </c:pt>
                <c:pt idx="3">
                  <c:v>8.2436448587349069</c:v>
                </c:pt>
                <c:pt idx="4">
                  <c:v>7.2436448587349069</c:v>
                </c:pt>
                <c:pt idx="5">
                  <c:v>2.6218224293674535</c:v>
                </c:pt>
                <c:pt idx="6">
                  <c:v>2.6218224293674535</c:v>
                </c:pt>
                <c:pt idx="7">
                  <c:v>6.2436448587349069</c:v>
                </c:pt>
                <c:pt idx="8">
                  <c:v>4.0083691581776888</c:v>
                </c:pt>
                <c:pt idx="9">
                  <c:v>1.7100742988659576</c:v>
                </c:pt>
                <c:pt idx="10">
                  <c:v>4.6218224293674535</c:v>
                </c:pt>
                <c:pt idx="11">
                  <c:v>1.6218224293674535</c:v>
                </c:pt>
                <c:pt idx="12">
                  <c:v>1.0168009344608397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73-4996-9277-B8E4599F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0797496"/>
        <c:axId val="670799136"/>
      </c:barChart>
      <c:catAx>
        <c:axId val="670797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99136"/>
        <c:crosses val="autoZero"/>
        <c:auto val="1"/>
        <c:lblAlgn val="ctr"/>
        <c:lblOffset val="100"/>
        <c:noMultiLvlLbl val="0"/>
      </c:catAx>
      <c:valAx>
        <c:axId val="67079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9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228600</xdr:colOff>
      <xdr:row>3</xdr:row>
      <xdr:rowOff>138112</xdr:rowOff>
    </xdr:from>
    <xdr:to>
      <xdr:col>26</xdr:col>
      <xdr:colOff>742950</xdr:colOff>
      <xdr:row>23</xdr:row>
      <xdr:rowOff>523875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15F6DF-9DCE-42AF-AB38-D190E485A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SDMK%20Kab.Mar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(3)"/>
      <sheetName val="2025 (2)"/>
      <sheetName val="Rasio (3)"/>
      <sheetName val="eksisting 2025"/>
      <sheetName val="Rasio 2025"/>
      <sheetName val="Rasio (2)"/>
      <sheetName val="Rasio 2026-2030"/>
      <sheetName val="2026 (2)"/>
      <sheetName val="Sheet1"/>
      <sheetName val="Sheet3"/>
    </sheetNames>
    <sheetDataSet>
      <sheetData sheetId="0">
        <row r="4">
          <cell r="W4">
            <v>2026</v>
          </cell>
          <cell r="X4">
            <v>2027</v>
          </cell>
          <cell r="Y4">
            <v>2028</v>
          </cell>
          <cell r="Z4">
            <v>2029</v>
          </cell>
          <cell r="AA4">
            <v>2030</v>
          </cell>
        </row>
        <row r="5">
          <cell r="V5" t="str">
            <v>Dokter Spesialis Anak</v>
          </cell>
          <cell r="W5">
            <v>8.3527938063999994</v>
          </cell>
          <cell r="X5">
            <v>8.5329324186313631</v>
          </cell>
          <cell r="Y5">
            <v>8.7162054427155482</v>
          </cell>
          <cell r="Z5">
            <v>8.9026674174187992</v>
          </cell>
          <cell r="AA5">
            <v>9.092373830481888</v>
          </cell>
        </row>
        <row r="6">
          <cell r="V6" t="str">
            <v>Dokter Spesialis Penyakit Dalam</v>
          </cell>
          <cell r="W6">
            <v>9.9409922579999996</v>
          </cell>
          <cell r="X6">
            <v>10.166165523289203</v>
          </cell>
          <cell r="Y6">
            <v>10.395256803394435</v>
          </cell>
          <cell r="Z6">
            <v>10.628334271773499</v>
          </cell>
          <cell r="AA6">
            <v>10.865467288102359</v>
          </cell>
        </row>
        <row r="7">
          <cell r="V7" t="str">
            <v>Dokter Spesialis Obstetri dan Ginekologi</v>
          </cell>
          <cell r="W7">
            <v>6.6273281720000004</v>
          </cell>
          <cell r="X7">
            <v>6.7774436821928017</v>
          </cell>
          <cell r="Y7">
            <v>6.9301712022629562</v>
          </cell>
          <cell r="Z7">
            <v>7.0855561811823335</v>
          </cell>
          <cell r="AA7">
            <v>7.2436448587349069</v>
          </cell>
        </row>
        <row r="8">
          <cell r="V8" t="str">
            <v>Dokter Spesialis Bedah</v>
          </cell>
          <cell r="W8">
            <v>7.6273281720000004</v>
          </cell>
          <cell r="X8">
            <v>7.7774436821928017</v>
          </cell>
          <cell r="Y8">
            <v>7.9301712022629562</v>
          </cell>
          <cell r="Z8">
            <v>8.0855561811823335</v>
          </cell>
          <cell r="AA8">
            <v>8.2436448587349069</v>
          </cell>
        </row>
        <row r="9">
          <cell r="V9" t="str">
            <v>Dokter Spesialis Anestesi</v>
          </cell>
          <cell r="W9">
            <v>6.6273281720000004</v>
          </cell>
          <cell r="X9">
            <v>6.7774436821928017</v>
          </cell>
          <cell r="Y9">
            <v>6.9301712022629562</v>
          </cell>
          <cell r="Z9">
            <v>7.0855561811823335</v>
          </cell>
          <cell r="AA9">
            <v>7.2436448587349069</v>
          </cell>
        </row>
        <row r="10">
          <cell r="V10" t="str">
            <v>Dokter Spesialis Patologi Klinik</v>
          </cell>
          <cell r="W10">
            <v>2.3136640860000002</v>
          </cell>
          <cell r="X10">
            <v>2.3887218410964008</v>
          </cell>
          <cell r="Y10">
            <v>2.4650856011314781</v>
          </cell>
          <cell r="Z10">
            <v>2.5427780905911668</v>
          </cell>
          <cell r="AA10">
            <v>2.6218224293674535</v>
          </cell>
        </row>
        <row r="11">
          <cell r="V11" t="str">
            <v>Dokter Spesialis Jantung Pembuluh Darah</v>
          </cell>
          <cell r="W11">
            <v>2.3136640860000002</v>
          </cell>
          <cell r="X11">
            <v>2.3887218410964008</v>
          </cell>
          <cell r="Y11">
            <v>2.4650856011314781</v>
          </cell>
          <cell r="Z11">
            <v>2.5427780905911668</v>
          </cell>
          <cell r="AA11">
            <v>2.6218224293674535</v>
          </cell>
        </row>
        <row r="12">
          <cell r="V12" t="str">
            <v>Dokter Spesialis Radiologi</v>
          </cell>
          <cell r="W12">
            <v>5.6273281720000004</v>
          </cell>
          <cell r="X12">
            <v>5.7774436821928017</v>
          </cell>
          <cell r="Y12">
            <v>5.9301712022629562</v>
          </cell>
          <cell r="Z12">
            <v>6.0855561811823335</v>
          </cell>
          <cell r="AA12">
            <v>6.2436448587349069</v>
          </cell>
        </row>
        <row r="13">
          <cell r="V13" t="str">
            <v>Dokter Spesialis Paru</v>
          </cell>
          <cell r="W13">
            <v>3.6077633117999994</v>
          </cell>
          <cell r="X13">
            <v>3.705338393425321</v>
          </cell>
          <cell r="Y13">
            <v>3.8046112814709216</v>
          </cell>
          <cell r="Z13">
            <v>3.9056115177685156</v>
          </cell>
          <cell r="AA13">
            <v>4.0083691581776888</v>
          </cell>
        </row>
        <row r="14">
          <cell r="V14" t="str">
            <v>Dokter Spesialis Urologi</v>
          </cell>
          <cell r="W14">
            <v>1.5960557118200001</v>
          </cell>
          <cell r="X14">
            <v>1.6238270812056685</v>
          </cell>
          <cell r="Y14">
            <v>1.6520816724186471</v>
          </cell>
          <cell r="Z14">
            <v>1.6808278935187315</v>
          </cell>
          <cell r="AA14">
            <v>1.7100742988659576</v>
          </cell>
        </row>
        <row r="15">
          <cell r="V15" t="str">
            <v>Dokter Spesialis Patologi Anatomi</v>
          </cell>
          <cell r="W15">
            <v>4.3136640860000002</v>
          </cell>
          <cell r="X15">
            <v>4.3887218410964008</v>
          </cell>
          <cell r="Y15">
            <v>4.4650856011314781</v>
          </cell>
          <cell r="Z15">
            <v>4.5427780905911668</v>
          </cell>
          <cell r="AA15">
            <v>4.6218224293674535</v>
          </cell>
        </row>
        <row r="16">
          <cell r="V16" t="str">
            <v>Dokter Spesialis Saraf</v>
          </cell>
          <cell r="W16">
            <v>1.3136640860000002</v>
          </cell>
          <cell r="X16">
            <v>1.3887218410964008</v>
          </cell>
          <cell r="Y16">
            <v>1.4650856011314781</v>
          </cell>
          <cell r="Z16">
            <v>1.5427780905911668</v>
          </cell>
          <cell r="AA16">
            <v>1.6218224293674535</v>
          </cell>
        </row>
        <row r="17">
          <cell r="V17" t="str">
            <v>Dokter Spesialis Bedah Saraf</v>
          </cell>
          <cell r="W17">
            <v>0.9490060989200001</v>
          </cell>
          <cell r="X17">
            <v>0.96551880504120824</v>
          </cell>
          <cell r="Y17">
            <v>0.98231883224892536</v>
          </cell>
          <cell r="Z17">
            <v>0.99941117993005668</v>
          </cell>
          <cell r="AA17">
            <v>1.0168009344608397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87DA-3E2A-4BDE-B368-95418C04EC9E}">
  <dimension ref="A1:DB26"/>
  <sheetViews>
    <sheetView showGridLines="0" tabSelected="1" workbookViewId="0">
      <selection activeCell="H22" sqref="H22"/>
    </sheetView>
  </sheetViews>
  <sheetFormatPr defaultRowHeight="15.75" customHeight="1" x14ac:dyDescent="0.25"/>
  <cols>
    <col min="1" max="1" width="5.85546875" style="2" customWidth="1"/>
    <col min="2" max="2" width="29.5703125" style="2" customWidth="1"/>
    <col min="3" max="65" width="6.42578125" style="2" customWidth="1"/>
    <col min="66" max="66" width="13.28515625" style="2" customWidth="1"/>
    <col min="67" max="93" width="6.42578125" style="2" customWidth="1"/>
    <col min="94" max="94" width="9" style="2" customWidth="1"/>
    <col min="95" max="102" width="6.28515625" style="2" customWidth="1"/>
    <col min="103" max="106" width="9.28515625" style="2" customWidth="1"/>
    <col min="107" max="16384" width="9.140625" style="2"/>
  </cols>
  <sheetData>
    <row r="1" spans="1:106" ht="15.75" customHeight="1" x14ac:dyDescent="0.25">
      <c r="A1" s="18" t="s">
        <v>38</v>
      </c>
    </row>
    <row r="3" spans="1:106" ht="15.75" customHeight="1" x14ac:dyDescent="0.25">
      <c r="A3" s="19" t="s">
        <v>39</v>
      </c>
      <c r="B3" s="19" t="s">
        <v>40</v>
      </c>
      <c r="C3" s="19" t="s">
        <v>41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 t="s">
        <v>42</v>
      </c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 t="s">
        <v>43</v>
      </c>
      <c r="CR3" s="19"/>
      <c r="CS3" s="19"/>
      <c r="CT3" s="19"/>
      <c r="CU3" s="19"/>
      <c r="CV3" s="19"/>
      <c r="CW3" s="19"/>
      <c r="CX3" s="19"/>
      <c r="CY3" s="19" t="s">
        <v>44</v>
      </c>
      <c r="CZ3" s="19"/>
      <c r="DA3" s="19"/>
      <c r="DB3" s="19"/>
    </row>
    <row r="4" spans="1:106" ht="15.75" customHeight="1" x14ac:dyDescent="0.25">
      <c r="A4" s="19"/>
      <c r="B4" s="19"/>
      <c r="C4" s="19" t="s">
        <v>45</v>
      </c>
      <c r="D4" s="19"/>
      <c r="E4" s="19"/>
      <c r="F4" s="19"/>
      <c r="G4" s="19" t="s">
        <v>46</v>
      </c>
      <c r="H4" s="19"/>
      <c r="I4" s="19"/>
      <c r="J4" s="19"/>
      <c r="K4" s="19" t="s">
        <v>24</v>
      </c>
      <c r="L4" s="19"/>
      <c r="M4" s="19"/>
      <c r="N4" s="19"/>
      <c r="O4" s="19" t="s">
        <v>47</v>
      </c>
      <c r="P4" s="19"/>
      <c r="Q4" s="19"/>
      <c r="R4" s="19"/>
      <c r="S4" s="19" t="s">
        <v>48</v>
      </c>
      <c r="T4" s="19"/>
      <c r="U4" s="19"/>
      <c r="V4" s="19"/>
      <c r="W4" s="19" t="s">
        <v>49</v>
      </c>
      <c r="X4" s="19"/>
      <c r="Y4" s="19"/>
      <c r="Z4" s="19"/>
      <c r="AA4" s="19" t="s">
        <v>50</v>
      </c>
      <c r="AB4" s="19"/>
      <c r="AC4" s="19"/>
      <c r="AD4" s="19"/>
      <c r="AE4" s="19" t="s">
        <v>51</v>
      </c>
      <c r="AF4" s="19"/>
      <c r="AG4" s="19"/>
      <c r="AH4" s="19"/>
      <c r="AI4" s="19" t="s">
        <v>52</v>
      </c>
      <c r="AJ4" s="19"/>
      <c r="AK4" s="19"/>
      <c r="AL4" s="19"/>
      <c r="AM4" s="19" t="s">
        <v>53</v>
      </c>
      <c r="AN4" s="19"/>
      <c r="AO4" s="19"/>
      <c r="AP4" s="19"/>
      <c r="AQ4" s="19" t="s">
        <v>33</v>
      </c>
      <c r="AR4" s="19"/>
      <c r="AS4" s="19"/>
      <c r="AT4" s="19"/>
      <c r="AU4" s="19" t="s">
        <v>54</v>
      </c>
      <c r="AV4" s="19"/>
      <c r="AW4" s="19"/>
      <c r="AX4" s="19"/>
      <c r="AY4" s="19" t="s">
        <v>55</v>
      </c>
      <c r="AZ4" s="19"/>
      <c r="BA4" s="19"/>
      <c r="BB4" s="19"/>
      <c r="BC4" s="19" t="s">
        <v>56</v>
      </c>
      <c r="BD4" s="19"/>
      <c r="BE4" s="19"/>
      <c r="BF4" s="19"/>
      <c r="BG4" s="19" t="s">
        <v>57</v>
      </c>
      <c r="BH4" s="19"/>
      <c r="BI4" s="19"/>
      <c r="BJ4" s="19"/>
      <c r="BK4" s="19" t="s">
        <v>58</v>
      </c>
      <c r="BL4" s="19"/>
      <c r="BM4" s="19"/>
      <c r="BN4" s="19"/>
      <c r="BO4" s="19" t="s">
        <v>48</v>
      </c>
      <c r="BP4" s="19"/>
      <c r="BQ4" s="19"/>
      <c r="BR4" s="19"/>
      <c r="BS4" s="19" t="s">
        <v>49</v>
      </c>
      <c r="BT4" s="19"/>
      <c r="BU4" s="19"/>
      <c r="BV4" s="19"/>
      <c r="BW4" s="19" t="s">
        <v>59</v>
      </c>
      <c r="BX4" s="19"/>
      <c r="BY4" s="19"/>
      <c r="BZ4" s="19"/>
      <c r="CA4" s="19" t="s">
        <v>56</v>
      </c>
      <c r="CB4" s="19"/>
      <c r="CC4" s="19"/>
      <c r="CD4" s="19"/>
      <c r="CE4" s="19" t="s">
        <v>53</v>
      </c>
      <c r="CF4" s="19"/>
      <c r="CG4" s="19"/>
      <c r="CH4" s="19"/>
      <c r="CI4" s="19" t="s">
        <v>33</v>
      </c>
      <c r="CJ4" s="19"/>
      <c r="CK4" s="19"/>
      <c r="CL4" s="19"/>
      <c r="CM4" s="19" t="s">
        <v>55</v>
      </c>
      <c r="CN4" s="19"/>
      <c r="CO4" s="19"/>
      <c r="CP4" s="19"/>
      <c r="CQ4" s="19" t="s">
        <v>60</v>
      </c>
      <c r="CR4" s="19"/>
      <c r="CS4" s="19"/>
      <c r="CT4" s="19"/>
      <c r="CU4" s="19" t="s">
        <v>61</v>
      </c>
      <c r="CV4" s="19"/>
      <c r="CW4" s="19"/>
      <c r="CX4" s="19"/>
      <c r="CY4" s="19"/>
      <c r="CZ4" s="19"/>
      <c r="DA4" s="19"/>
      <c r="DB4" s="19"/>
    </row>
    <row r="5" spans="1:106" ht="15.75" customHeight="1" x14ac:dyDescent="0.25">
      <c r="A5" s="19"/>
      <c r="B5" s="19"/>
      <c r="C5" s="19" t="s">
        <v>62</v>
      </c>
      <c r="D5" s="19"/>
      <c r="E5" s="19" t="s">
        <v>63</v>
      </c>
      <c r="F5" s="19"/>
      <c r="G5" s="19" t="s">
        <v>62</v>
      </c>
      <c r="H5" s="19"/>
      <c r="I5" s="19" t="s">
        <v>63</v>
      </c>
      <c r="J5" s="19"/>
      <c r="K5" s="19" t="s">
        <v>62</v>
      </c>
      <c r="L5" s="19"/>
      <c r="M5" s="19" t="s">
        <v>63</v>
      </c>
      <c r="N5" s="19"/>
      <c r="O5" s="19" t="s">
        <v>62</v>
      </c>
      <c r="P5" s="19"/>
      <c r="Q5" s="19" t="s">
        <v>63</v>
      </c>
      <c r="R5" s="19"/>
      <c r="S5" s="19" t="s">
        <v>62</v>
      </c>
      <c r="T5" s="19"/>
      <c r="U5" s="19" t="s">
        <v>63</v>
      </c>
      <c r="V5" s="19"/>
      <c r="W5" s="19" t="s">
        <v>62</v>
      </c>
      <c r="X5" s="19"/>
      <c r="Y5" s="19" t="s">
        <v>63</v>
      </c>
      <c r="Z5" s="19"/>
      <c r="AA5" s="19" t="s">
        <v>62</v>
      </c>
      <c r="AB5" s="19"/>
      <c r="AC5" s="19" t="s">
        <v>63</v>
      </c>
      <c r="AD5" s="19"/>
      <c r="AE5" s="19" t="s">
        <v>62</v>
      </c>
      <c r="AF5" s="19"/>
      <c r="AG5" s="19" t="s">
        <v>63</v>
      </c>
      <c r="AH5" s="19"/>
      <c r="AI5" s="19" t="s">
        <v>62</v>
      </c>
      <c r="AJ5" s="19"/>
      <c r="AK5" s="19" t="s">
        <v>63</v>
      </c>
      <c r="AL5" s="19"/>
      <c r="AM5" s="19" t="s">
        <v>62</v>
      </c>
      <c r="AN5" s="19"/>
      <c r="AO5" s="19" t="s">
        <v>63</v>
      </c>
      <c r="AP5" s="19"/>
      <c r="AQ5" s="19" t="s">
        <v>62</v>
      </c>
      <c r="AR5" s="19"/>
      <c r="AS5" s="19" t="s">
        <v>63</v>
      </c>
      <c r="AT5" s="19"/>
      <c r="AU5" s="19" t="s">
        <v>62</v>
      </c>
      <c r="AV5" s="19"/>
      <c r="AW5" s="19" t="s">
        <v>63</v>
      </c>
      <c r="AX5" s="19"/>
      <c r="AY5" s="19" t="s">
        <v>62</v>
      </c>
      <c r="AZ5" s="19"/>
      <c r="BA5" s="19" t="s">
        <v>63</v>
      </c>
      <c r="BB5" s="19"/>
      <c r="BC5" s="19" t="s">
        <v>62</v>
      </c>
      <c r="BD5" s="19"/>
      <c r="BE5" s="19" t="s">
        <v>63</v>
      </c>
      <c r="BF5" s="19"/>
      <c r="BG5" s="19" t="s">
        <v>62</v>
      </c>
      <c r="BH5" s="19"/>
      <c r="BI5" s="19" t="s">
        <v>63</v>
      </c>
      <c r="BJ5" s="19"/>
      <c r="BK5" s="19" t="s">
        <v>62</v>
      </c>
      <c r="BL5" s="19"/>
      <c r="BM5" s="19" t="s">
        <v>63</v>
      </c>
      <c r="BN5" s="19"/>
      <c r="BO5" s="19" t="s">
        <v>62</v>
      </c>
      <c r="BP5" s="19"/>
      <c r="BQ5" s="19" t="s">
        <v>63</v>
      </c>
      <c r="BR5" s="19"/>
      <c r="BS5" s="19" t="s">
        <v>62</v>
      </c>
      <c r="BT5" s="19"/>
      <c r="BU5" s="19" t="s">
        <v>63</v>
      </c>
      <c r="BV5" s="19"/>
      <c r="BW5" s="19" t="s">
        <v>62</v>
      </c>
      <c r="BX5" s="19"/>
      <c r="BY5" s="19" t="s">
        <v>63</v>
      </c>
      <c r="BZ5" s="19"/>
      <c r="CA5" s="19" t="s">
        <v>62</v>
      </c>
      <c r="CB5" s="19"/>
      <c r="CC5" s="19" t="s">
        <v>63</v>
      </c>
      <c r="CD5" s="19"/>
      <c r="CE5" s="19" t="s">
        <v>62</v>
      </c>
      <c r="CF5" s="19"/>
      <c r="CG5" s="19" t="s">
        <v>63</v>
      </c>
      <c r="CH5" s="19"/>
      <c r="CI5" s="19" t="s">
        <v>62</v>
      </c>
      <c r="CJ5" s="19"/>
      <c r="CK5" s="19" t="s">
        <v>63</v>
      </c>
      <c r="CL5" s="19"/>
      <c r="CM5" s="19" t="s">
        <v>62</v>
      </c>
      <c r="CN5" s="19"/>
      <c r="CO5" s="19" t="s">
        <v>63</v>
      </c>
      <c r="CP5" s="19"/>
      <c r="CQ5" s="19" t="s">
        <v>62</v>
      </c>
      <c r="CR5" s="19"/>
      <c r="CS5" s="19" t="s">
        <v>63</v>
      </c>
      <c r="CT5" s="19"/>
      <c r="CU5" s="19" t="s">
        <v>62</v>
      </c>
      <c r="CV5" s="19"/>
      <c r="CW5" s="19" t="s">
        <v>63</v>
      </c>
      <c r="CX5" s="19"/>
      <c r="CY5" s="19" t="s">
        <v>62</v>
      </c>
      <c r="CZ5" s="19"/>
      <c r="DA5" s="19" t="s">
        <v>63</v>
      </c>
      <c r="DB5" s="19"/>
    </row>
    <row r="6" spans="1:106" ht="15.75" customHeight="1" x14ac:dyDescent="0.25">
      <c r="A6" s="19"/>
      <c r="B6" s="19"/>
      <c r="C6" s="20" t="s">
        <v>64</v>
      </c>
      <c r="D6" s="20" t="s">
        <v>65</v>
      </c>
      <c r="E6" s="20" t="s">
        <v>64</v>
      </c>
      <c r="F6" s="20" t="s">
        <v>65</v>
      </c>
      <c r="G6" s="20" t="s">
        <v>64</v>
      </c>
      <c r="H6" s="20" t="s">
        <v>65</v>
      </c>
      <c r="I6" s="20" t="s">
        <v>64</v>
      </c>
      <c r="J6" s="20" t="s">
        <v>65</v>
      </c>
      <c r="K6" s="20" t="s">
        <v>64</v>
      </c>
      <c r="L6" s="20" t="s">
        <v>65</v>
      </c>
      <c r="M6" s="20" t="s">
        <v>64</v>
      </c>
      <c r="N6" s="20" t="s">
        <v>65</v>
      </c>
      <c r="O6" s="20" t="s">
        <v>64</v>
      </c>
      <c r="P6" s="20" t="s">
        <v>65</v>
      </c>
      <c r="Q6" s="20" t="s">
        <v>64</v>
      </c>
      <c r="R6" s="20" t="s">
        <v>65</v>
      </c>
      <c r="S6" s="20" t="s">
        <v>64</v>
      </c>
      <c r="T6" s="20" t="s">
        <v>65</v>
      </c>
      <c r="U6" s="20" t="s">
        <v>64</v>
      </c>
      <c r="V6" s="20" t="s">
        <v>65</v>
      </c>
      <c r="W6" s="20" t="s">
        <v>64</v>
      </c>
      <c r="X6" s="20" t="s">
        <v>65</v>
      </c>
      <c r="Y6" s="20" t="s">
        <v>64</v>
      </c>
      <c r="Z6" s="20" t="s">
        <v>65</v>
      </c>
      <c r="AA6" s="20" t="s">
        <v>64</v>
      </c>
      <c r="AB6" s="20" t="s">
        <v>65</v>
      </c>
      <c r="AC6" s="20" t="s">
        <v>64</v>
      </c>
      <c r="AD6" s="20" t="s">
        <v>65</v>
      </c>
      <c r="AE6" s="20" t="s">
        <v>64</v>
      </c>
      <c r="AF6" s="20" t="s">
        <v>65</v>
      </c>
      <c r="AG6" s="20" t="s">
        <v>64</v>
      </c>
      <c r="AH6" s="20" t="s">
        <v>65</v>
      </c>
      <c r="AI6" s="20" t="s">
        <v>64</v>
      </c>
      <c r="AJ6" s="20" t="s">
        <v>65</v>
      </c>
      <c r="AK6" s="20" t="s">
        <v>64</v>
      </c>
      <c r="AL6" s="20" t="s">
        <v>65</v>
      </c>
      <c r="AM6" s="20" t="s">
        <v>64</v>
      </c>
      <c r="AN6" s="20" t="s">
        <v>65</v>
      </c>
      <c r="AO6" s="20" t="s">
        <v>64</v>
      </c>
      <c r="AP6" s="20" t="s">
        <v>65</v>
      </c>
      <c r="AQ6" s="20" t="s">
        <v>64</v>
      </c>
      <c r="AR6" s="20" t="s">
        <v>65</v>
      </c>
      <c r="AS6" s="20" t="s">
        <v>64</v>
      </c>
      <c r="AT6" s="20" t="s">
        <v>65</v>
      </c>
      <c r="AU6" s="20" t="s">
        <v>64</v>
      </c>
      <c r="AV6" s="20" t="s">
        <v>65</v>
      </c>
      <c r="AW6" s="20" t="s">
        <v>64</v>
      </c>
      <c r="AX6" s="20" t="s">
        <v>65</v>
      </c>
      <c r="AY6" s="20" t="s">
        <v>64</v>
      </c>
      <c r="AZ6" s="20" t="s">
        <v>65</v>
      </c>
      <c r="BA6" s="20" t="s">
        <v>64</v>
      </c>
      <c r="BB6" s="20" t="s">
        <v>65</v>
      </c>
      <c r="BC6" s="20" t="s">
        <v>64</v>
      </c>
      <c r="BD6" s="20" t="s">
        <v>65</v>
      </c>
      <c r="BE6" s="20" t="s">
        <v>64</v>
      </c>
      <c r="BF6" s="20" t="s">
        <v>65</v>
      </c>
      <c r="BG6" s="20" t="s">
        <v>64</v>
      </c>
      <c r="BH6" s="20" t="s">
        <v>65</v>
      </c>
      <c r="BI6" s="20" t="s">
        <v>64</v>
      </c>
      <c r="BJ6" s="20" t="s">
        <v>65</v>
      </c>
      <c r="BK6" s="20" t="s">
        <v>64</v>
      </c>
      <c r="BL6" s="20" t="s">
        <v>65</v>
      </c>
      <c r="BM6" s="20" t="s">
        <v>64</v>
      </c>
      <c r="BN6" s="20" t="s">
        <v>65</v>
      </c>
      <c r="BO6" s="20" t="s">
        <v>64</v>
      </c>
      <c r="BP6" s="20" t="s">
        <v>65</v>
      </c>
      <c r="BQ6" s="20" t="s">
        <v>64</v>
      </c>
      <c r="BR6" s="20" t="s">
        <v>65</v>
      </c>
      <c r="BS6" s="20" t="s">
        <v>64</v>
      </c>
      <c r="BT6" s="20" t="s">
        <v>65</v>
      </c>
      <c r="BU6" s="20" t="s">
        <v>64</v>
      </c>
      <c r="BV6" s="20" t="s">
        <v>65</v>
      </c>
      <c r="BW6" s="20" t="s">
        <v>64</v>
      </c>
      <c r="BX6" s="20" t="s">
        <v>65</v>
      </c>
      <c r="BY6" s="20" t="s">
        <v>64</v>
      </c>
      <c r="BZ6" s="20" t="s">
        <v>65</v>
      </c>
      <c r="CA6" s="20" t="s">
        <v>64</v>
      </c>
      <c r="CB6" s="20" t="s">
        <v>65</v>
      </c>
      <c r="CC6" s="20" t="s">
        <v>64</v>
      </c>
      <c r="CD6" s="20" t="s">
        <v>65</v>
      </c>
      <c r="CE6" s="20" t="s">
        <v>64</v>
      </c>
      <c r="CF6" s="20" t="s">
        <v>65</v>
      </c>
      <c r="CG6" s="20" t="s">
        <v>64</v>
      </c>
      <c r="CH6" s="20" t="s">
        <v>65</v>
      </c>
      <c r="CI6" s="20" t="s">
        <v>64</v>
      </c>
      <c r="CJ6" s="20" t="s">
        <v>65</v>
      </c>
      <c r="CK6" s="20" t="s">
        <v>64</v>
      </c>
      <c r="CL6" s="20" t="s">
        <v>65</v>
      </c>
      <c r="CM6" s="20" t="s">
        <v>64</v>
      </c>
      <c r="CN6" s="20" t="s">
        <v>65</v>
      </c>
      <c r="CO6" s="20" t="s">
        <v>64</v>
      </c>
      <c r="CP6" s="20" t="s">
        <v>65</v>
      </c>
      <c r="CQ6" s="20" t="s">
        <v>64</v>
      </c>
      <c r="CR6" s="20" t="s">
        <v>65</v>
      </c>
      <c r="CS6" s="20" t="s">
        <v>64</v>
      </c>
      <c r="CT6" s="20" t="s">
        <v>65</v>
      </c>
      <c r="CU6" s="20" t="s">
        <v>64</v>
      </c>
      <c r="CV6" s="20" t="s">
        <v>65</v>
      </c>
      <c r="CW6" s="20" t="s">
        <v>64</v>
      </c>
      <c r="CX6" s="20" t="s">
        <v>65</v>
      </c>
      <c r="CY6" s="20" t="s">
        <v>64</v>
      </c>
      <c r="CZ6" s="20" t="s">
        <v>65</v>
      </c>
      <c r="DA6" s="20" t="s">
        <v>64</v>
      </c>
      <c r="DB6" s="20" t="s">
        <v>65</v>
      </c>
    </row>
    <row r="7" spans="1:106" ht="21.75" customHeight="1" x14ac:dyDescent="0.25">
      <c r="A7" s="11">
        <v>1</v>
      </c>
      <c r="B7" s="21" t="s">
        <v>66</v>
      </c>
      <c r="C7" s="22">
        <v>0</v>
      </c>
      <c r="D7" s="22">
        <v>0</v>
      </c>
      <c r="E7" s="22">
        <v>0</v>
      </c>
      <c r="F7" s="22">
        <v>0</v>
      </c>
      <c r="G7" s="22">
        <v>1</v>
      </c>
      <c r="H7" s="22">
        <v>3</v>
      </c>
      <c r="I7" s="22">
        <v>0</v>
      </c>
      <c r="J7" s="22">
        <v>1</v>
      </c>
      <c r="K7" s="22">
        <v>0</v>
      </c>
      <c r="L7" s="22">
        <v>2</v>
      </c>
      <c r="M7" s="22">
        <v>0</v>
      </c>
      <c r="N7" s="22">
        <v>1</v>
      </c>
      <c r="O7" s="22">
        <v>0</v>
      </c>
      <c r="P7" s="22">
        <v>0</v>
      </c>
      <c r="Q7" s="22">
        <v>0</v>
      </c>
      <c r="R7" s="22">
        <v>0</v>
      </c>
      <c r="S7" s="22">
        <v>1</v>
      </c>
      <c r="T7" s="22">
        <v>23</v>
      </c>
      <c r="U7" s="22">
        <v>6</v>
      </c>
      <c r="V7" s="22">
        <v>25</v>
      </c>
      <c r="W7" s="22">
        <v>0</v>
      </c>
      <c r="X7" s="22">
        <v>32</v>
      </c>
      <c r="Y7" s="22">
        <v>0</v>
      </c>
      <c r="Z7" s="22">
        <v>36</v>
      </c>
      <c r="AA7" s="22">
        <v>0</v>
      </c>
      <c r="AB7" s="22">
        <v>0</v>
      </c>
      <c r="AC7" s="22">
        <v>0</v>
      </c>
      <c r="AD7" s="22">
        <v>2</v>
      </c>
      <c r="AE7" s="22">
        <v>0</v>
      </c>
      <c r="AF7" s="22">
        <v>4</v>
      </c>
      <c r="AG7" s="22">
        <v>0</v>
      </c>
      <c r="AH7" s="22">
        <v>6</v>
      </c>
      <c r="AI7" s="22">
        <v>1</v>
      </c>
      <c r="AJ7" s="22">
        <v>7</v>
      </c>
      <c r="AK7" s="22">
        <v>0</v>
      </c>
      <c r="AL7" s="22">
        <v>6</v>
      </c>
      <c r="AM7" s="22">
        <v>1</v>
      </c>
      <c r="AN7" s="22">
        <v>2</v>
      </c>
      <c r="AO7" s="22">
        <v>0</v>
      </c>
      <c r="AP7" s="22">
        <v>2</v>
      </c>
      <c r="AQ7" s="22">
        <v>0</v>
      </c>
      <c r="AR7" s="22">
        <v>6</v>
      </c>
      <c r="AS7" s="22">
        <v>0</v>
      </c>
      <c r="AT7" s="22">
        <v>1</v>
      </c>
      <c r="AU7" s="22">
        <v>1</v>
      </c>
      <c r="AV7" s="22">
        <v>1</v>
      </c>
      <c r="AW7" s="22">
        <v>0</v>
      </c>
      <c r="AX7" s="22">
        <v>0</v>
      </c>
      <c r="AY7" s="22">
        <v>1</v>
      </c>
      <c r="AZ7" s="22">
        <v>2</v>
      </c>
      <c r="BA7" s="22">
        <v>0</v>
      </c>
      <c r="BB7" s="22">
        <v>2</v>
      </c>
      <c r="BC7" s="22">
        <v>1</v>
      </c>
      <c r="BD7" s="22">
        <v>2</v>
      </c>
      <c r="BE7" s="22">
        <v>0</v>
      </c>
      <c r="BF7" s="22">
        <v>2</v>
      </c>
      <c r="BG7" s="22">
        <v>0</v>
      </c>
      <c r="BH7" s="22">
        <v>0</v>
      </c>
      <c r="BI7" s="22">
        <v>0</v>
      </c>
      <c r="BJ7" s="22">
        <v>0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0</v>
      </c>
      <c r="BR7" s="22">
        <v>0</v>
      </c>
      <c r="BS7" s="22">
        <v>0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0</v>
      </c>
      <c r="BZ7" s="22">
        <v>0</v>
      </c>
      <c r="CA7" s="22">
        <v>0</v>
      </c>
      <c r="CB7" s="22">
        <v>0</v>
      </c>
      <c r="CC7" s="22">
        <v>0</v>
      </c>
      <c r="CD7" s="22">
        <v>0</v>
      </c>
      <c r="CE7" s="22">
        <v>0</v>
      </c>
      <c r="CF7" s="22">
        <v>0</v>
      </c>
      <c r="CG7" s="22">
        <v>0</v>
      </c>
      <c r="CH7" s="22">
        <v>0</v>
      </c>
      <c r="CI7" s="22">
        <v>0</v>
      </c>
      <c r="CJ7" s="22">
        <v>0</v>
      </c>
      <c r="CK7" s="22">
        <v>0</v>
      </c>
      <c r="CL7" s="22">
        <v>0</v>
      </c>
      <c r="CM7" s="22">
        <v>0</v>
      </c>
      <c r="CN7" s="22">
        <v>0</v>
      </c>
      <c r="CO7" s="22">
        <v>0</v>
      </c>
      <c r="CP7" s="22">
        <v>0</v>
      </c>
      <c r="CQ7" s="22">
        <v>0</v>
      </c>
      <c r="CR7" s="22">
        <v>0</v>
      </c>
      <c r="CS7" s="22">
        <v>0</v>
      </c>
      <c r="CT7" s="22">
        <v>0</v>
      </c>
      <c r="CU7" s="22">
        <v>4</v>
      </c>
      <c r="CV7" s="22">
        <v>4</v>
      </c>
      <c r="CW7" s="22">
        <v>5</v>
      </c>
      <c r="CX7" s="22">
        <v>8</v>
      </c>
      <c r="CY7" s="22">
        <f>C7+G7+K7+O7+S7+W7+AA7+AE7+AI7+AM7+AQ7+AU7+AY7+BC7+BG7+BK7+BO7+BS7+BW7+CA7+CE7+CI7+CM7+CQ7+CU7</f>
        <v>11</v>
      </c>
      <c r="CZ7" s="22">
        <f t="shared" ref="CZ7:DB22" si="0">D7+H7+L7+P7+T7+X7+AB7+AF7+AJ7+AN7+AR7+AV7+AZ7+BD7+BH7+BL7+BP7+BT7+BX7+CB7+CF7+CJ7+CN7+CR7+CV7</f>
        <v>88</v>
      </c>
      <c r="DA7" s="22">
        <f t="shared" si="0"/>
        <v>11</v>
      </c>
      <c r="DB7" s="22">
        <f t="shared" si="0"/>
        <v>92</v>
      </c>
    </row>
    <row r="8" spans="1:106" ht="21.75" customHeight="1" x14ac:dyDescent="0.25">
      <c r="A8" s="11">
        <v>2</v>
      </c>
      <c r="B8" s="21" t="s">
        <v>67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5</v>
      </c>
      <c r="I8" s="22">
        <v>0</v>
      </c>
      <c r="J8" s="22">
        <v>0</v>
      </c>
      <c r="K8" s="22">
        <v>0</v>
      </c>
      <c r="L8" s="22">
        <v>3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3</v>
      </c>
      <c r="T8" s="22">
        <v>14</v>
      </c>
      <c r="U8" s="22">
        <v>3</v>
      </c>
      <c r="V8" s="22">
        <v>10</v>
      </c>
      <c r="W8" s="22">
        <v>0</v>
      </c>
      <c r="X8" s="22">
        <v>18</v>
      </c>
      <c r="Y8" s="22">
        <v>0</v>
      </c>
      <c r="Z8" s="22">
        <v>21</v>
      </c>
      <c r="AA8" s="22">
        <v>0</v>
      </c>
      <c r="AB8" s="22">
        <v>2</v>
      </c>
      <c r="AC8" s="22">
        <v>0</v>
      </c>
      <c r="AD8" s="22">
        <v>0</v>
      </c>
      <c r="AE8" s="22">
        <v>0</v>
      </c>
      <c r="AF8" s="22">
        <v>3</v>
      </c>
      <c r="AG8" s="22">
        <v>0</v>
      </c>
      <c r="AH8" s="22">
        <v>4</v>
      </c>
      <c r="AI8" s="22">
        <v>4</v>
      </c>
      <c r="AJ8" s="22">
        <v>6</v>
      </c>
      <c r="AK8" s="22">
        <v>0</v>
      </c>
      <c r="AL8" s="22">
        <v>1</v>
      </c>
      <c r="AM8" s="22">
        <v>0</v>
      </c>
      <c r="AN8" s="22">
        <v>4</v>
      </c>
      <c r="AO8" s="22">
        <v>0</v>
      </c>
      <c r="AP8" s="22">
        <v>1</v>
      </c>
      <c r="AQ8" s="22">
        <v>0</v>
      </c>
      <c r="AR8" s="22">
        <v>4</v>
      </c>
      <c r="AS8" s="22">
        <v>0</v>
      </c>
      <c r="AT8" s="22">
        <v>1</v>
      </c>
      <c r="AU8" s="22">
        <v>0</v>
      </c>
      <c r="AV8" s="22">
        <v>0</v>
      </c>
      <c r="AW8" s="22">
        <v>0</v>
      </c>
      <c r="AX8" s="22">
        <v>0</v>
      </c>
      <c r="AY8" s="22">
        <v>2</v>
      </c>
      <c r="AZ8" s="22">
        <v>3</v>
      </c>
      <c r="BA8" s="22">
        <v>1</v>
      </c>
      <c r="BB8" s="22">
        <v>0</v>
      </c>
      <c r="BC8" s="22">
        <v>1</v>
      </c>
      <c r="BD8" s="22">
        <v>1</v>
      </c>
      <c r="BE8" s="22">
        <v>0</v>
      </c>
      <c r="BF8" s="22">
        <v>1</v>
      </c>
      <c r="BG8" s="22">
        <v>0</v>
      </c>
      <c r="BH8" s="22">
        <v>0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0</v>
      </c>
      <c r="BR8" s="22">
        <v>0</v>
      </c>
      <c r="BS8" s="22">
        <v>0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0</v>
      </c>
      <c r="BZ8" s="22">
        <v>0</v>
      </c>
      <c r="CA8" s="22">
        <v>0</v>
      </c>
      <c r="CB8" s="22">
        <v>0</v>
      </c>
      <c r="CC8" s="22">
        <v>0</v>
      </c>
      <c r="CD8" s="22">
        <v>0</v>
      </c>
      <c r="CE8" s="22">
        <v>0</v>
      </c>
      <c r="CF8" s="22">
        <v>0</v>
      </c>
      <c r="CG8" s="22">
        <v>0</v>
      </c>
      <c r="CH8" s="22">
        <v>0</v>
      </c>
      <c r="CI8" s="22">
        <v>0</v>
      </c>
      <c r="CJ8" s="22">
        <v>0</v>
      </c>
      <c r="CK8" s="22">
        <v>0</v>
      </c>
      <c r="CL8" s="22">
        <v>0</v>
      </c>
      <c r="CM8" s="22">
        <v>0</v>
      </c>
      <c r="CN8" s="22">
        <v>0</v>
      </c>
      <c r="CO8" s="22">
        <v>0</v>
      </c>
      <c r="CP8" s="22">
        <v>0</v>
      </c>
      <c r="CQ8" s="22">
        <v>0</v>
      </c>
      <c r="CR8" s="22">
        <v>0</v>
      </c>
      <c r="CS8" s="22">
        <v>0</v>
      </c>
      <c r="CT8" s="22">
        <v>0</v>
      </c>
      <c r="CU8" s="22">
        <v>1</v>
      </c>
      <c r="CV8" s="22">
        <v>1</v>
      </c>
      <c r="CW8" s="22">
        <v>3</v>
      </c>
      <c r="CX8" s="22">
        <v>2</v>
      </c>
      <c r="CY8" s="22">
        <f t="shared" ref="CY8:CY22" si="1">C8+G8+K8+O8+S8+W8+AA8+AE8+AI8+AM8+AQ8+AU8+AY8+BC8+BG8+BK8+BO8+BS8+BW8+CA8+CE8+CI8+CM8+CQ8+CU8</f>
        <v>11</v>
      </c>
      <c r="CZ8" s="22">
        <f t="shared" si="0"/>
        <v>64</v>
      </c>
      <c r="DA8" s="22">
        <f t="shared" si="0"/>
        <v>7</v>
      </c>
      <c r="DB8" s="22">
        <f t="shared" si="0"/>
        <v>41</v>
      </c>
    </row>
    <row r="9" spans="1:106" ht="21.75" customHeight="1" x14ac:dyDescent="0.25">
      <c r="A9" s="11">
        <v>3</v>
      </c>
      <c r="B9" s="21" t="s">
        <v>68</v>
      </c>
      <c r="C9" s="22">
        <v>0</v>
      </c>
      <c r="D9" s="22">
        <v>0</v>
      </c>
      <c r="E9" s="22">
        <v>0</v>
      </c>
      <c r="F9" s="22">
        <v>0</v>
      </c>
      <c r="G9" s="22">
        <v>2</v>
      </c>
      <c r="H9" s="22">
        <v>1</v>
      </c>
      <c r="I9" s="22">
        <v>1</v>
      </c>
      <c r="J9" s="22">
        <v>1</v>
      </c>
      <c r="K9" s="22">
        <v>1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3</v>
      </c>
      <c r="T9" s="22">
        <v>10</v>
      </c>
      <c r="U9" s="22">
        <v>4</v>
      </c>
      <c r="V9" s="22">
        <v>20</v>
      </c>
      <c r="W9" s="22">
        <v>0</v>
      </c>
      <c r="X9" s="22">
        <v>16</v>
      </c>
      <c r="Y9" s="22">
        <v>0</v>
      </c>
      <c r="Z9" s="22">
        <v>50</v>
      </c>
      <c r="AA9" s="22">
        <v>0</v>
      </c>
      <c r="AB9" s="22">
        <v>1</v>
      </c>
      <c r="AC9" s="22">
        <v>0</v>
      </c>
      <c r="AD9" s="22">
        <v>2</v>
      </c>
      <c r="AE9" s="22">
        <v>0</v>
      </c>
      <c r="AF9" s="22">
        <v>1</v>
      </c>
      <c r="AG9" s="22">
        <v>0</v>
      </c>
      <c r="AH9" s="22">
        <v>2</v>
      </c>
      <c r="AI9" s="22">
        <v>1</v>
      </c>
      <c r="AJ9" s="22">
        <v>4</v>
      </c>
      <c r="AK9" s="22">
        <v>0</v>
      </c>
      <c r="AL9" s="22">
        <v>2</v>
      </c>
      <c r="AM9" s="22">
        <v>2</v>
      </c>
      <c r="AN9" s="22">
        <v>3</v>
      </c>
      <c r="AO9" s="22">
        <v>0</v>
      </c>
      <c r="AP9" s="22">
        <v>1</v>
      </c>
      <c r="AQ9" s="22">
        <v>0</v>
      </c>
      <c r="AR9" s="22">
        <v>3</v>
      </c>
      <c r="AS9" s="22">
        <v>1</v>
      </c>
      <c r="AT9" s="22">
        <v>1</v>
      </c>
      <c r="AU9" s="22">
        <v>0</v>
      </c>
      <c r="AV9" s="22">
        <v>0</v>
      </c>
      <c r="AW9" s="22">
        <v>0</v>
      </c>
      <c r="AX9" s="22">
        <v>1</v>
      </c>
      <c r="AY9" s="22">
        <v>0</v>
      </c>
      <c r="AZ9" s="22">
        <v>3</v>
      </c>
      <c r="BA9" s="22">
        <v>0</v>
      </c>
      <c r="BB9" s="22">
        <v>0</v>
      </c>
      <c r="BC9" s="22">
        <v>0</v>
      </c>
      <c r="BD9" s="22">
        <v>2</v>
      </c>
      <c r="BE9" s="22">
        <v>0</v>
      </c>
      <c r="BF9" s="22">
        <v>1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1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1</v>
      </c>
      <c r="CW9" s="22">
        <v>9</v>
      </c>
      <c r="CX9" s="22">
        <v>8</v>
      </c>
      <c r="CY9" s="22">
        <f t="shared" si="1"/>
        <v>9</v>
      </c>
      <c r="CZ9" s="22">
        <f t="shared" si="0"/>
        <v>45</v>
      </c>
      <c r="DA9" s="22">
        <f t="shared" si="0"/>
        <v>16</v>
      </c>
      <c r="DB9" s="22">
        <f t="shared" si="0"/>
        <v>89</v>
      </c>
    </row>
    <row r="10" spans="1:106" ht="21.75" customHeight="1" x14ac:dyDescent="0.25">
      <c r="A10" s="11">
        <v>4</v>
      </c>
      <c r="B10" s="21" t="s">
        <v>69</v>
      </c>
      <c r="C10" s="22">
        <v>0</v>
      </c>
      <c r="D10" s="22">
        <v>0</v>
      </c>
      <c r="E10" s="22">
        <v>0</v>
      </c>
      <c r="F10" s="22">
        <v>0</v>
      </c>
      <c r="G10" s="22">
        <v>1</v>
      </c>
      <c r="H10" s="22">
        <v>2</v>
      </c>
      <c r="I10" s="22">
        <v>0</v>
      </c>
      <c r="J10" s="22">
        <v>1</v>
      </c>
      <c r="K10" s="22">
        <v>0</v>
      </c>
      <c r="L10" s="22">
        <v>1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1</v>
      </c>
      <c r="T10" s="22">
        <v>15</v>
      </c>
      <c r="U10" s="22">
        <v>1</v>
      </c>
      <c r="V10" s="22">
        <v>12</v>
      </c>
      <c r="W10" s="22">
        <v>0</v>
      </c>
      <c r="X10" s="22">
        <v>17</v>
      </c>
      <c r="Y10" s="22">
        <v>0</v>
      </c>
      <c r="Z10" s="22">
        <v>40</v>
      </c>
      <c r="AA10" s="22">
        <v>2</v>
      </c>
      <c r="AB10" s="22">
        <v>1</v>
      </c>
      <c r="AC10" s="22">
        <v>1</v>
      </c>
      <c r="AD10" s="22">
        <v>0</v>
      </c>
      <c r="AE10" s="22">
        <v>0</v>
      </c>
      <c r="AF10" s="22">
        <v>2</v>
      </c>
      <c r="AG10" s="22">
        <v>0</v>
      </c>
      <c r="AH10" s="22">
        <v>1</v>
      </c>
      <c r="AI10" s="22">
        <v>0</v>
      </c>
      <c r="AJ10" s="22">
        <v>5</v>
      </c>
      <c r="AK10" s="22">
        <v>0</v>
      </c>
      <c r="AL10" s="22">
        <v>3</v>
      </c>
      <c r="AM10" s="22">
        <v>0</v>
      </c>
      <c r="AN10" s="22">
        <v>2</v>
      </c>
      <c r="AO10" s="22">
        <v>0</v>
      </c>
      <c r="AP10" s="22">
        <v>1</v>
      </c>
      <c r="AQ10" s="22">
        <v>0</v>
      </c>
      <c r="AR10" s="22">
        <v>6</v>
      </c>
      <c r="AS10" s="22">
        <v>0</v>
      </c>
      <c r="AT10" s="22">
        <v>1</v>
      </c>
      <c r="AU10" s="22">
        <v>0</v>
      </c>
      <c r="AV10" s="22">
        <v>0</v>
      </c>
      <c r="AW10" s="22">
        <v>0</v>
      </c>
      <c r="AX10" s="22">
        <v>1</v>
      </c>
      <c r="AY10" s="22">
        <v>0</v>
      </c>
      <c r="AZ10" s="22">
        <v>4</v>
      </c>
      <c r="BA10" s="22">
        <v>1</v>
      </c>
      <c r="BB10" s="22">
        <v>0</v>
      </c>
      <c r="BC10" s="22">
        <v>0</v>
      </c>
      <c r="BD10" s="22">
        <v>3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2">
        <v>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0</v>
      </c>
      <c r="BZ10" s="22">
        <v>0</v>
      </c>
      <c r="CA10" s="22">
        <v>0</v>
      </c>
      <c r="CB10" s="22">
        <v>0</v>
      </c>
      <c r="CC10" s="22">
        <v>0</v>
      </c>
      <c r="CD10" s="22">
        <v>0</v>
      </c>
      <c r="CE10" s="22">
        <v>0</v>
      </c>
      <c r="CF10" s="22">
        <v>0</v>
      </c>
      <c r="CG10" s="22">
        <v>0</v>
      </c>
      <c r="CH10" s="22">
        <v>0</v>
      </c>
      <c r="CI10" s="22">
        <v>0</v>
      </c>
      <c r="CJ10" s="22">
        <v>0</v>
      </c>
      <c r="CK10" s="22">
        <v>0</v>
      </c>
      <c r="CL10" s="22">
        <v>0</v>
      </c>
      <c r="CM10" s="22">
        <v>0</v>
      </c>
      <c r="CN10" s="22">
        <v>1</v>
      </c>
      <c r="CO10" s="22">
        <v>0</v>
      </c>
      <c r="CP10" s="22">
        <v>0</v>
      </c>
      <c r="CQ10" s="22">
        <v>0</v>
      </c>
      <c r="CR10" s="22">
        <v>0</v>
      </c>
      <c r="CS10" s="22">
        <v>0</v>
      </c>
      <c r="CT10" s="22">
        <v>0</v>
      </c>
      <c r="CU10" s="22">
        <v>0</v>
      </c>
      <c r="CV10" s="22">
        <v>4</v>
      </c>
      <c r="CW10" s="22">
        <v>8</v>
      </c>
      <c r="CX10" s="22">
        <v>7</v>
      </c>
      <c r="CY10" s="22">
        <f t="shared" si="1"/>
        <v>4</v>
      </c>
      <c r="CZ10" s="22">
        <f t="shared" si="0"/>
        <v>63</v>
      </c>
      <c r="DA10" s="22">
        <f t="shared" si="0"/>
        <v>11</v>
      </c>
      <c r="DB10" s="22">
        <f t="shared" si="0"/>
        <v>67</v>
      </c>
    </row>
    <row r="11" spans="1:106" ht="21.75" customHeight="1" x14ac:dyDescent="0.25">
      <c r="A11" s="11">
        <v>5</v>
      </c>
      <c r="B11" s="21" t="s">
        <v>70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5</v>
      </c>
      <c r="I11" s="22">
        <v>1</v>
      </c>
      <c r="J11" s="22">
        <v>0</v>
      </c>
      <c r="K11" s="22">
        <v>0</v>
      </c>
      <c r="L11" s="22">
        <v>2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5</v>
      </c>
      <c r="T11" s="22">
        <v>16</v>
      </c>
      <c r="U11" s="22">
        <v>2</v>
      </c>
      <c r="V11" s="22">
        <v>12</v>
      </c>
      <c r="W11" s="22">
        <v>0</v>
      </c>
      <c r="X11" s="22">
        <v>20</v>
      </c>
      <c r="Y11" s="22">
        <v>0</v>
      </c>
      <c r="Z11" s="22">
        <v>29</v>
      </c>
      <c r="AA11" s="22">
        <v>0</v>
      </c>
      <c r="AB11" s="22">
        <v>2</v>
      </c>
      <c r="AC11" s="22">
        <v>0</v>
      </c>
      <c r="AD11" s="22">
        <v>1</v>
      </c>
      <c r="AE11" s="22">
        <v>0</v>
      </c>
      <c r="AF11" s="22">
        <v>2</v>
      </c>
      <c r="AG11" s="22">
        <v>0</v>
      </c>
      <c r="AH11" s="22">
        <v>1</v>
      </c>
      <c r="AI11" s="22">
        <v>0</v>
      </c>
      <c r="AJ11" s="22">
        <v>6</v>
      </c>
      <c r="AK11" s="22">
        <v>1</v>
      </c>
      <c r="AL11" s="22">
        <v>6</v>
      </c>
      <c r="AM11" s="22">
        <v>0</v>
      </c>
      <c r="AN11" s="22">
        <v>5</v>
      </c>
      <c r="AO11" s="22">
        <v>1</v>
      </c>
      <c r="AP11" s="22">
        <v>0</v>
      </c>
      <c r="AQ11" s="22">
        <v>0</v>
      </c>
      <c r="AR11" s="22">
        <v>4</v>
      </c>
      <c r="AS11" s="22">
        <v>0</v>
      </c>
      <c r="AT11" s="22">
        <v>3</v>
      </c>
      <c r="AU11" s="22">
        <v>0</v>
      </c>
      <c r="AV11" s="22">
        <v>0</v>
      </c>
      <c r="AW11" s="22">
        <v>0</v>
      </c>
      <c r="AX11" s="22">
        <v>0</v>
      </c>
      <c r="AY11" s="22">
        <v>1</v>
      </c>
      <c r="AZ11" s="22">
        <v>2</v>
      </c>
      <c r="BA11" s="22">
        <v>0</v>
      </c>
      <c r="BB11" s="22">
        <v>2</v>
      </c>
      <c r="BC11" s="22">
        <v>0</v>
      </c>
      <c r="BD11" s="22">
        <v>3</v>
      </c>
      <c r="BE11" s="22">
        <v>0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0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0</v>
      </c>
      <c r="BZ11" s="22">
        <v>0</v>
      </c>
      <c r="CA11" s="22">
        <v>0</v>
      </c>
      <c r="CB11" s="22">
        <v>0</v>
      </c>
      <c r="CC11" s="22">
        <v>1</v>
      </c>
      <c r="CD11" s="22">
        <v>0</v>
      </c>
      <c r="CE11" s="22">
        <v>0</v>
      </c>
      <c r="CF11" s="22">
        <v>0</v>
      </c>
      <c r="CG11" s="22">
        <v>0</v>
      </c>
      <c r="CH11" s="22">
        <v>0</v>
      </c>
      <c r="CI11" s="22">
        <v>0</v>
      </c>
      <c r="CJ11" s="22">
        <v>0</v>
      </c>
      <c r="CK11" s="22">
        <v>0</v>
      </c>
      <c r="CL11" s="22">
        <v>0</v>
      </c>
      <c r="CM11" s="22">
        <v>0</v>
      </c>
      <c r="CN11" s="22">
        <v>0</v>
      </c>
      <c r="CO11" s="22">
        <v>0</v>
      </c>
      <c r="CP11" s="22">
        <v>0</v>
      </c>
      <c r="CQ11" s="22">
        <v>0</v>
      </c>
      <c r="CR11" s="22">
        <v>0</v>
      </c>
      <c r="CS11" s="22">
        <v>0</v>
      </c>
      <c r="CT11" s="22">
        <v>0</v>
      </c>
      <c r="CU11" s="22">
        <v>2</v>
      </c>
      <c r="CV11" s="22">
        <v>4</v>
      </c>
      <c r="CW11" s="22">
        <v>5</v>
      </c>
      <c r="CX11" s="22">
        <v>7</v>
      </c>
      <c r="CY11" s="22">
        <f t="shared" si="1"/>
        <v>8</v>
      </c>
      <c r="CZ11" s="22">
        <f t="shared" si="0"/>
        <v>71</v>
      </c>
      <c r="DA11" s="22">
        <f t="shared" si="0"/>
        <v>11</v>
      </c>
      <c r="DB11" s="22">
        <f t="shared" si="0"/>
        <v>61</v>
      </c>
    </row>
    <row r="12" spans="1:106" ht="21.75" customHeight="1" x14ac:dyDescent="0.25">
      <c r="A12" s="11">
        <v>6</v>
      </c>
      <c r="B12" s="21" t="s">
        <v>71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4</v>
      </c>
      <c r="I12" s="22">
        <v>0</v>
      </c>
      <c r="J12" s="22">
        <v>0</v>
      </c>
      <c r="K12" s="22">
        <v>1</v>
      </c>
      <c r="L12" s="22">
        <v>2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2</v>
      </c>
      <c r="T12" s="22">
        <v>18</v>
      </c>
      <c r="U12" s="22">
        <v>2</v>
      </c>
      <c r="V12" s="22">
        <v>20</v>
      </c>
      <c r="W12" s="22">
        <v>0</v>
      </c>
      <c r="X12" s="22">
        <v>15</v>
      </c>
      <c r="Y12" s="22">
        <v>0</v>
      </c>
      <c r="Z12" s="22">
        <v>24</v>
      </c>
      <c r="AA12" s="22">
        <v>0</v>
      </c>
      <c r="AB12" s="22">
        <v>2</v>
      </c>
      <c r="AC12" s="22">
        <v>0</v>
      </c>
      <c r="AD12" s="22">
        <v>1</v>
      </c>
      <c r="AE12" s="22">
        <v>1</v>
      </c>
      <c r="AF12" s="22">
        <v>2</v>
      </c>
      <c r="AG12" s="22">
        <v>0</v>
      </c>
      <c r="AH12" s="22">
        <v>2</v>
      </c>
      <c r="AI12" s="22">
        <v>0</v>
      </c>
      <c r="AJ12" s="22">
        <v>5</v>
      </c>
      <c r="AK12" s="22">
        <v>0</v>
      </c>
      <c r="AL12" s="22">
        <v>0</v>
      </c>
      <c r="AM12" s="22">
        <v>0</v>
      </c>
      <c r="AN12" s="22">
        <v>2</v>
      </c>
      <c r="AO12" s="22">
        <v>0</v>
      </c>
      <c r="AP12" s="22">
        <v>2</v>
      </c>
      <c r="AQ12" s="22">
        <v>0</v>
      </c>
      <c r="AR12" s="22">
        <v>4</v>
      </c>
      <c r="AS12" s="22">
        <v>0</v>
      </c>
      <c r="AT12" s="22">
        <v>1</v>
      </c>
      <c r="AU12" s="22">
        <v>0</v>
      </c>
      <c r="AV12" s="22">
        <v>0</v>
      </c>
      <c r="AW12" s="22">
        <v>0</v>
      </c>
      <c r="AX12" s="22">
        <v>0</v>
      </c>
      <c r="AY12" s="22">
        <v>1</v>
      </c>
      <c r="AZ12" s="22">
        <v>2</v>
      </c>
      <c r="BA12" s="22">
        <v>0</v>
      </c>
      <c r="BB12" s="22">
        <v>1</v>
      </c>
      <c r="BC12" s="22">
        <v>0</v>
      </c>
      <c r="BD12" s="22">
        <v>2</v>
      </c>
      <c r="BE12" s="22">
        <v>0</v>
      </c>
      <c r="BF12" s="22">
        <v>3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1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4</v>
      </c>
      <c r="CW12" s="22">
        <v>5</v>
      </c>
      <c r="CX12" s="22">
        <v>5</v>
      </c>
      <c r="CY12" s="22">
        <f t="shared" si="1"/>
        <v>5</v>
      </c>
      <c r="CZ12" s="22">
        <f t="shared" si="0"/>
        <v>63</v>
      </c>
      <c r="DA12" s="22">
        <f t="shared" si="0"/>
        <v>7</v>
      </c>
      <c r="DB12" s="22">
        <f t="shared" si="0"/>
        <v>59</v>
      </c>
    </row>
    <row r="13" spans="1:106" ht="21.75" customHeight="1" x14ac:dyDescent="0.25">
      <c r="A13" s="11">
        <v>7</v>
      </c>
      <c r="B13" s="21" t="s">
        <v>72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3</v>
      </c>
      <c r="I13" s="22">
        <v>0</v>
      </c>
      <c r="J13" s="22">
        <v>0</v>
      </c>
      <c r="K13" s="22">
        <v>0</v>
      </c>
      <c r="L13" s="22">
        <v>2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3</v>
      </c>
      <c r="T13" s="22">
        <v>11</v>
      </c>
      <c r="U13" s="22">
        <v>0</v>
      </c>
      <c r="V13" s="22">
        <v>23</v>
      </c>
      <c r="W13" s="22">
        <v>0</v>
      </c>
      <c r="X13" s="22">
        <v>19</v>
      </c>
      <c r="Y13" s="22">
        <v>0</v>
      </c>
      <c r="Z13" s="22">
        <v>32</v>
      </c>
      <c r="AA13" s="22">
        <v>1</v>
      </c>
      <c r="AB13" s="22">
        <v>1</v>
      </c>
      <c r="AC13" s="22">
        <v>0</v>
      </c>
      <c r="AD13" s="22">
        <v>0</v>
      </c>
      <c r="AE13" s="22">
        <v>0</v>
      </c>
      <c r="AF13" s="22">
        <v>2</v>
      </c>
      <c r="AG13" s="22">
        <v>0</v>
      </c>
      <c r="AH13" s="22">
        <v>0</v>
      </c>
      <c r="AI13" s="22">
        <v>0</v>
      </c>
      <c r="AJ13" s="22">
        <v>2</v>
      </c>
      <c r="AK13" s="22">
        <v>0</v>
      </c>
      <c r="AL13" s="22">
        <v>2</v>
      </c>
      <c r="AM13" s="22">
        <v>1</v>
      </c>
      <c r="AN13" s="22">
        <v>2</v>
      </c>
      <c r="AO13" s="22">
        <v>0</v>
      </c>
      <c r="AP13" s="22">
        <v>0</v>
      </c>
      <c r="AQ13" s="22">
        <v>0</v>
      </c>
      <c r="AR13" s="22">
        <v>4</v>
      </c>
      <c r="AS13" s="22">
        <v>0</v>
      </c>
      <c r="AT13" s="22">
        <v>2</v>
      </c>
      <c r="AU13" s="22">
        <v>0</v>
      </c>
      <c r="AV13" s="22">
        <v>0</v>
      </c>
      <c r="AW13" s="22">
        <v>0</v>
      </c>
      <c r="AX13" s="22">
        <v>0</v>
      </c>
      <c r="AY13" s="22">
        <v>1</v>
      </c>
      <c r="AZ13" s="22">
        <v>2</v>
      </c>
      <c r="BA13" s="22">
        <v>0</v>
      </c>
      <c r="BB13" s="22">
        <v>0</v>
      </c>
      <c r="BC13" s="22">
        <v>0</v>
      </c>
      <c r="BD13" s="22">
        <v>2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0</v>
      </c>
      <c r="BR13" s="22">
        <v>1</v>
      </c>
      <c r="BS13" s="22">
        <v>0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0</v>
      </c>
      <c r="BZ13" s="22">
        <v>0</v>
      </c>
      <c r="CA13" s="22">
        <v>0</v>
      </c>
      <c r="CB13" s="22">
        <v>0</v>
      </c>
      <c r="CC13" s="22">
        <v>0</v>
      </c>
      <c r="CD13" s="22">
        <v>0</v>
      </c>
      <c r="CE13" s="22">
        <v>0</v>
      </c>
      <c r="CF13" s="22">
        <v>0</v>
      </c>
      <c r="CG13" s="22">
        <v>0</v>
      </c>
      <c r="CH13" s="22">
        <v>0</v>
      </c>
      <c r="CI13" s="22">
        <v>0</v>
      </c>
      <c r="CJ13" s="22">
        <v>0</v>
      </c>
      <c r="CK13" s="22">
        <v>0</v>
      </c>
      <c r="CL13" s="22">
        <v>0</v>
      </c>
      <c r="CM13" s="22">
        <v>0</v>
      </c>
      <c r="CN13" s="22">
        <v>0</v>
      </c>
      <c r="CO13" s="22">
        <v>0</v>
      </c>
      <c r="CP13" s="22">
        <v>0</v>
      </c>
      <c r="CQ13" s="22">
        <v>0</v>
      </c>
      <c r="CR13" s="22">
        <v>0</v>
      </c>
      <c r="CS13" s="22">
        <v>0</v>
      </c>
      <c r="CT13" s="22">
        <v>0</v>
      </c>
      <c r="CU13" s="22">
        <v>2</v>
      </c>
      <c r="CV13" s="22">
        <v>1</v>
      </c>
      <c r="CW13" s="22">
        <v>6</v>
      </c>
      <c r="CX13" s="22">
        <v>3</v>
      </c>
      <c r="CY13" s="22">
        <f t="shared" si="1"/>
        <v>8</v>
      </c>
      <c r="CZ13" s="22">
        <f t="shared" si="0"/>
        <v>51</v>
      </c>
      <c r="DA13" s="22">
        <f t="shared" si="0"/>
        <v>6</v>
      </c>
      <c r="DB13" s="22">
        <f t="shared" si="0"/>
        <v>63</v>
      </c>
    </row>
    <row r="14" spans="1:106" ht="21.75" customHeight="1" x14ac:dyDescent="0.25">
      <c r="A14" s="11">
        <v>8</v>
      </c>
      <c r="B14" s="21" t="s">
        <v>73</v>
      </c>
      <c r="C14" s="22">
        <v>0</v>
      </c>
      <c r="D14" s="22">
        <v>0</v>
      </c>
      <c r="E14" s="22">
        <v>0</v>
      </c>
      <c r="F14" s="22">
        <v>0</v>
      </c>
      <c r="G14" s="22">
        <v>2</v>
      </c>
      <c r="H14" s="22">
        <v>3</v>
      </c>
      <c r="I14" s="22">
        <v>0</v>
      </c>
      <c r="J14" s="22">
        <v>1</v>
      </c>
      <c r="K14" s="22">
        <v>0</v>
      </c>
      <c r="L14" s="22">
        <v>1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4</v>
      </c>
      <c r="T14" s="22">
        <v>19</v>
      </c>
      <c r="U14" s="22">
        <v>6</v>
      </c>
      <c r="V14" s="22">
        <v>20</v>
      </c>
      <c r="W14" s="22">
        <v>0</v>
      </c>
      <c r="X14" s="22">
        <v>30</v>
      </c>
      <c r="Y14" s="22">
        <v>0</v>
      </c>
      <c r="Z14" s="22">
        <v>47</v>
      </c>
      <c r="AA14" s="22">
        <v>0</v>
      </c>
      <c r="AB14" s="22">
        <v>2</v>
      </c>
      <c r="AC14" s="22">
        <v>1</v>
      </c>
      <c r="AD14" s="22">
        <v>1</v>
      </c>
      <c r="AE14" s="22">
        <v>0</v>
      </c>
      <c r="AF14" s="22">
        <v>1</v>
      </c>
      <c r="AG14" s="22">
        <v>0</v>
      </c>
      <c r="AH14" s="22">
        <v>2</v>
      </c>
      <c r="AI14" s="22">
        <v>0</v>
      </c>
      <c r="AJ14" s="22">
        <v>4</v>
      </c>
      <c r="AK14" s="22">
        <v>0</v>
      </c>
      <c r="AL14" s="22">
        <v>1</v>
      </c>
      <c r="AM14" s="22">
        <v>0</v>
      </c>
      <c r="AN14" s="22">
        <v>3</v>
      </c>
      <c r="AO14" s="22">
        <v>0</v>
      </c>
      <c r="AP14" s="22">
        <v>3</v>
      </c>
      <c r="AQ14" s="22">
        <v>0</v>
      </c>
      <c r="AR14" s="22">
        <v>8</v>
      </c>
      <c r="AS14" s="22">
        <v>0</v>
      </c>
      <c r="AT14" s="22">
        <v>1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4</v>
      </c>
      <c r="BA14" s="22">
        <v>0</v>
      </c>
      <c r="BB14" s="22">
        <v>0</v>
      </c>
      <c r="BC14" s="22">
        <v>1</v>
      </c>
      <c r="BD14" s="22">
        <v>1</v>
      </c>
      <c r="BE14" s="22">
        <v>0</v>
      </c>
      <c r="BF14" s="22">
        <v>2</v>
      </c>
      <c r="BG14" s="22">
        <v>0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0</v>
      </c>
      <c r="BN14" s="22">
        <v>0</v>
      </c>
      <c r="BO14" s="22">
        <v>1</v>
      </c>
      <c r="BP14" s="22">
        <v>0</v>
      </c>
      <c r="BQ14" s="22">
        <v>0</v>
      </c>
      <c r="BR14" s="22">
        <v>0</v>
      </c>
      <c r="BS14" s="22">
        <v>0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0</v>
      </c>
      <c r="BZ14" s="22">
        <v>0</v>
      </c>
      <c r="CA14" s="22">
        <v>0</v>
      </c>
      <c r="CB14" s="22">
        <v>1</v>
      </c>
      <c r="CC14" s="22">
        <v>0</v>
      </c>
      <c r="CD14" s="22">
        <v>0</v>
      </c>
      <c r="CE14" s="22">
        <v>0</v>
      </c>
      <c r="CF14" s="22">
        <v>0</v>
      </c>
      <c r="CG14" s="22">
        <v>0</v>
      </c>
      <c r="CH14" s="22">
        <v>0</v>
      </c>
      <c r="CI14" s="22">
        <v>0</v>
      </c>
      <c r="CJ14" s="22">
        <v>0</v>
      </c>
      <c r="CK14" s="22">
        <v>0</v>
      </c>
      <c r="CL14" s="22">
        <v>0</v>
      </c>
      <c r="CM14" s="22">
        <v>0</v>
      </c>
      <c r="CN14" s="22">
        <v>0</v>
      </c>
      <c r="CO14" s="22">
        <v>0</v>
      </c>
      <c r="CP14" s="22">
        <v>2</v>
      </c>
      <c r="CQ14" s="22">
        <v>0</v>
      </c>
      <c r="CR14" s="22">
        <v>0</v>
      </c>
      <c r="CS14" s="22">
        <v>0</v>
      </c>
      <c r="CT14" s="22">
        <v>0</v>
      </c>
      <c r="CU14" s="22">
        <v>2</v>
      </c>
      <c r="CV14" s="22">
        <v>2</v>
      </c>
      <c r="CW14" s="22">
        <v>5</v>
      </c>
      <c r="CX14" s="22">
        <v>4</v>
      </c>
      <c r="CY14" s="22">
        <f t="shared" si="1"/>
        <v>10</v>
      </c>
      <c r="CZ14" s="22">
        <f t="shared" si="0"/>
        <v>79</v>
      </c>
      <c r="DA14" s="22">
        <f t="shared" si="0"/>
        <v>12</v>
      </c>
      <c r="DB14" s="22">
        <f t="shared" si="0"/>
        <v>84</v>
      </c>
    </row>
    <row r="15" spans="1:106" ht="21.75" customHeight="1" x14ac:dyDescent="0.25">
      <c r="A15" s="11">
        <v>9</v>
      </c>
      <c r="B15" s="21" t="s">
        <v>74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1</v>
      </c>
      <c r="I15" s="22">
        <v>0</v>
      </c>
      <c r="J15" s="22">
        <v>0</v>
      </c>
      <c r="K15" s="22">
        <v>0</v>
      </c>
      <c r="L15" s="22">
        <v>1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3</v>
      </c>
      <c r="T15" s="22">
        <v>11</v>
      </c>
      <c r="U15" s="22">
        <v>4</v>
      </c>
      <c r="V15" s="22">
        <v>18</v>
      </c>
      <c r="W15" s="22">
        <v>0</v>
      </c>
      <c r="X15" s="22">
        <v>16</v>
      </c>
      <c r="Y15" s="22">
        <v>0</v>
      </c>
      <c r="Z15" s="22">
        <v>33</v>
      </c>
      <c r="AA15" s="22">
        <v>0</v>
      </c>
      <c r="AB15" s="22">
        <v>1</v>
      </c>
      <c r="AC15" s="22">
        <v>0</v>
      </c>
      <c r="AD15" s="22">
        <v>1</v>
      </c>
      <c r="AE15" s="22">
        <v>0</v>
      </c>
      <c r="AF15" s="22">
        <v>2</v>
      </c>
      <c r="AG15" s="22">
        <v>0</v>
      </c>
      <c r="AH15" s="22">
        <v>2</v>
      </c>
      <c r="AI15" s="22">
        <v>2</v>
      </c>
      <c r="AJ15" s="22">
        <v>2</v>
      </c>
      <c r="AK15" s="22">
        <v>1</v>
      </c>
      <c r="AL15" s="22">
        <v>4</v>
      </c>
      <c r="AM15" s="22">
        <v>0</v>
      </c>
      <c r="AN15" s="22">
        <v>1</v>
      </c>
      <c r="AO15" s="22">
        <v>2</v>
      </c>
      <c r="AP15" s="22">
        <v>2</v>
      </c>
      <c r="AQ15" s="22">
        <v>1</v>
      </c>
      <c r="AR15" s="22">
        <v>2</v>
      </c>
      <c r="AS15" s="22">
        <v>0</v>
      </c>
      <c r="AT15" s="22">
        <v>1</v>
      </c>
      <c r="AU15" s="22">
        <v>0</v>
      </c>
      <c r="AV15" s="22">
        <v>0</v>
      </c>
      <c r="AW15" s="22">
        <v>0</v>
      </c>
      <c r="AX15" s="22">
        <v>0</v>
      </c>
      <c r="AY15" s="22">
        <v>2</v>
      </c>
      <c r="AZ15" s="22">
        <v>1</v>
      </c>
      <c r="BA15" s="22">
        <v>1</v>
      </c>
      <c r="BB15" s="22">
        <v>1</v>
      </c>
      <c r="BC15" s="22">
        <v>0</v>
      </c>
      <c r="BD15" s="22">
        <v>3</v>
      </c>
      <c r="BE15" s="22">
        <v>0</v>
      </c>
      <c r="BF15" s="22">
        <v>2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2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3</v>
      </c>
      <c r="CV15" s="22">
        <v>1</v>
      </c>
      <c r="CW15" s="22">
        <v>3</v>
      </c>
      <c r="CX15" s="22">
        <v>2</v>
      </c>
      <c r="CY15" s="22">
        <f t="shared" si="1"/>
        <v>11</v>
      </c>
      <c r="CZ15" s="22">
        <f t="shared" si="0"/>
        <v>44</v>
      </c>
      <c r="DA15" s="22">
        <f t="shared" si="0"/>
        <v>11</v>
      </c>
      <c r="DB15" s="22">
        <f t="shared" si="0"/>
        <v>66</v>
      </c>
    </row>
    <row r="16" spans="1:106" ht="21.75" customHeight="1" x14ac:dyDescent="0.25">
      <c r="A16" s="11">
        <v>10</v>
      </c>
      <c r="B16" s="21" t="s">
        <v>75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2</v>
      </c>
      <c r="I16" s="22">
        <v>0</v>
      </c>
      <c r="J16" s="22">
        <v>0</v>
      </c>
      <c r="K16" s="22">
        <v>0</v>
      </c>
      <c r="L16" s="22">
        <v>1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2</v>
      </c>
      <c r="T16" s="22">
        <v>19</v>
      </c>
      <c r="U16" s="22">
        <v>3</v>
      </c>
      <c r="V16" s="22">
        <v>16</v>
      </c>
      <c r="W16" s="22">
        <v>0</v>
      </c>
      <c r="X16" s="22">
        <v>16</v>
      </c>
      <c r="Y16" s="22">
        <v>0</v>
      </c>
      <c r="Z16" s="22">
        <v>27</v>
      </c>
      <c r="AA16" s="22">
        <v>1</v>
      </c>
      <c r="AB16" s="22">
        <v>1</v>
      </c>
      <c r="AC16" s="22">
        <v>0</v>
      </c>
      <c r="AD16" s="22">
        <v>0</v>
      </c>
      <c r="AE16" s="22">
        <v>0</v>
      </c>
      <c r="AF16" s="22">
        <v>2</v>
      </c>
      <c r="AG16" s="22">
        <v>1</v>
      </c>
      <c r="AH16" s="22">
        <v>2</v>
      </c>
      <c r="AI16" s="22">
        <v>2</v>
      </c>
      <c r="AJ16" s="22">
        <v>4</v>
      </c>
      <c r="AK16" s="22">
        <v>0</v>
      </c>
      <c r="AL16" s="22">
        <v>3</v>
      </c>
      <c r="AM16" s="22">
        <v>0</v>
      </c>
      <c r="AN16" s="22">
        <v>1</v>
      </c>
      <c r="AO16" s="22">
        <v>1</v>
      </c>
      <c r="AP16" s="22">
        <v>0</v>
      </c>
      <c r="AQ16" s="22">
        <v>0</v>
      </c>
      <c r="AR16" s="22">
        <v>1</v>
      </c>
      <c r="AS16" s="22">
        <v>0</v>
      </c>
      <c r="AT16" s="22">
        <v>3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5</v>
      </c>
      <c r="BA16" s="22">
        <v>1</v>
      </c>
      <c r="BB16" s="22">
        <v>0</v>
      </c>
      <c r="BC16" s="22">
        <v>1</v>
      </c>
      <c r="BD16" s="22">
        <v>2</v>
      </c>
      <c r="BE16" s="22">
        <v>0</v>
      </c>
      <c r="BF16" s="22">
        <v>1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0</v>
      </c>
      <c r="BS16" s="22">
        <v>0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0</v>
      </c>
      <c r="BZ16" s="22">
        <v>0</v>
      </c>
      <c r="CA16" s="22">
        <v>0</v>
      </c>
      <c r="CB16" s="22">
        <v>0</v>
      </c>
      <c r="CC16" s="22">
        <v>0</v>
      </c>
      <c r="CD16" s="22">
        <v>0</v>
      </c>
      <c r="CE16" s="22">
        <v>0</v>
      </c>
      <c r="CF16" s="22">
        <v>0</v>
      </c>
      <c r="CG16" s="22">
        <v>0</v>
      </c>
      <c r="CH16" s="22">
        <v>0</v>
      </c>
      <c r="CI16" s="22">
        <v>0</v>
      </c>
      <c r="CJ16" s="22">
        <v>0</v>
      </c>
      <c r="CK16" s="22">
        <v>0</v>
      </c>
      <c r="CL16" s="22">
        <v>0</v>
      </c>
      <c r="CM16" s="22">
        <v>0</v>
      </c>
      <c r="CN16" s="22">
        <v>0</v>
      </c>
      <c r="CO16" s="22">
        <v>0</v>
      </c>
      <c r="CP16" s="22">
        <v>0</v>
      </c>
      <c r="CQ16" s="22">
        <v>0</v>
      </c>
      <c r="CR16" s="22">
        <v>0</v>
      </c>
      <c r="CS16" s="22">
        <v>0</v>
      </c>
      <c r="CT16" s="22">
        <v>0</v>
      </c>
      <c r="CU16" s="22">
        <v>1</v>
      </c>
      <c r="CV16" s="22">
        <v>4</v>
      </c>
      <c r="CW16" s="22">
        <v>10</v>
      </c>
      <c r="CX16" s="22">
        <v>3</v>
      </c>
      <c r="CY16" s="22">
        <f t="shared" si="1"/>
        <v>7</v>
      </c>
      <c r="CZ16" s="22">
        <f t="shared" si="0"/>
        <v>58</v>
      </c>
      <c r="DA16" s="22">
        <f t="shared" si="0"/>
        <v>16</v>
      </c>
      <c r="DB16" s="22">
        <f t="shared" si="0"/>
        <v>55</v>
      </c>
    </row>
    <row r="17" spans="1:106" ht="21.75" customHeight="1" x14ac:dyDescent="0.25">
      <c r="A17" s="11">
        <v>11</v>
      </c>
      <c r="B17" s="21" t="s">
        <v>76</v>
      </c>
      <c r="C17" s="22">
        <v>0</v>
      </c>
      <c r="D17" s="22">
        <v>0</v>
      </c>
      <c r="E17" s="22">
        <v>0</v>
      </c>
      <c r="F17" s="22">
        <v>0</v>
      </c>
      <c r="G17" s="22">
        <v>1</v>
      </c>
      <c r="H17" s="22">
        <v>1</v>
      </c>
      <c r="I17" s="22">
        <v>1</v>
      </c>
      <c r="J17" s="22">
        <v>0</v>
      </c>
      <c r="K17" s="22">
        <v>1</v>
      </c>
      <c r="L17" s="22">
        <v>1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1</v>
      </c>
      <c r="T17" s="22">
        <v>10</v>
      </c>
      <c r="U17" s="22">
        <v>2</v>
      </c>
      <c r="V17" s="22">
        <v>24</v>
      </c>
      <c r="W17" s="22">
        <v>0</v>
      </c>
      <c r="X17" s="22">
        <v>13</v>
      </c>
      <c r="Y17" s="22">
        <v>0</v>
      </c>
      <c r="Z17" s="22">
        <v>32</v>
      </c>
      <c r="AA17" s="22">
        <v>0</v>
      </c>
      <c r="AB17" s="22">
        <v>1</v>
      </c>
      <c r="AC17" s="22">
        <v>0</v>
      </c>
      <c r="AD17" s="22">
        <v>0</v>
      </c>
      <c r="AE17" s="22">
        <v>1</v>
      </c>
      <c r="AF17" s="22">
        <v>0</v>
      </c>
      <c r="AG17" s="22">
        <v>0</v>
      </c>
      <c r="AH17" s="22">
        <v>2</v>
      </c>
      <c r="AI17" s="22">
        <v>0</v>
      </c>
      <c r="AJ17" s="22">
        <v>1</v>
      </c>
      <c r="AK17" s="22">
        <v>1</v>
      </c>
      <c r="AL17" s="22">
        <v>3</v>
      </c>
      <c r="AM17" s="22">
        <v>2</v>
      </c>
      <c r="AN17" s="22">
        <v>0</v>
      </c>
      <c r="AO17" s="22">
        <v>0</v>
      </c>
      <c r="AP17" s="22">
        <v>1</v>
      </c>
      <c r="AQ17" s="22">
        <v>0</v>
      </c>
      <c r="AR17" s="22">
        <v>2</v>
      </c>
      <c r="AS17" s="22">
        <v>0</v>
      </c>
      <c r="AT17" s="22">
        <v>1</v>
      </c>
      <c r="AU17" s="22">
        <v>0</v>
      </c>
      <c r="AV17" s="22">
        <v>0</v>
      </c>
      <c r="AW17" s="22">
        <v>0</v>
      </c>
      <c r="AX17" s="22">
        <v>0</v>
      </c>
      <c r="AY17" s="22">
        <v>1</v>
      </c>
      <c r="AZ17" s="22">
        <v>3</v>
      </c>
      <c r="BA17" s="22">
        <v>0</v>
      </c>
      <c r="BB17" s="22">
        <v>2</v>
      </c>
      <c r="BC17" s="22">
        <v>1</v>
      </c>
      <c r="BD17" s="22">
        <v>1</v>
      </c>
      <c r="BE17" s="22">
        <v>0</v>
      </c>
      <c r="BF17" s="22">
        <v>1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0</v>
      </c>
      <c r="BS17" s="22">
        <v>0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0</v>
      </c>
      <c r="BZ17" s="22">
        <v>0</v>
      </c>
      <c r="CA17" s="22">
        <v>0</v>
      </c>
      <c r="CB17" s="22">
        <v>0</v>
      </c>
      <c r="CC17" s="22">
        <v>0</v>
      </c>
      <c r="CD17" s="22">
        <v>0</v>
      </c>
      <c r="CE17" s="22">
        <v>0</v>
      </c>
      <c r="CF17" s="22">
        <v>0</v>
      </c>
      <c r="CG17" s="22">
        <v>0</v>
      </c>
      <c r="CH17" s="22">
        <v>0</v>
      </c>
      <c r="CI17" s="22">
        <v>0</v>
      </c>
      <c r="CJ17" s="22">
        <v>0</v>
      </c>
      <c r="CK17" s="22">
        <v>0</v>
      </c>
      <c r="CL17" s="22">
        <v>0</v>
      </c>
      <c r="CM17" s="22">
        <v>0</v>
      </c>
      <c r="CN17" s="22">
        <v>0</v>
      </c>
      <c r="CO17" s="22">
        <v>0</v>
      </c>
      <c r="CP17" s="22">
        <v>0</v>
      </c>
      <c r="CQ17" s="22">
        <v>0</v>
      </c>
      <c r="CR17" s="22">
        <v>0</v>
      </c>
      <c r="CS17" s="22">
        <v>0</v>
      </c>
      <c r="CT17" s="22">
        <v>0</v>
      </c>
      <c r="CU17" s="22">
        <v>0</v>
      </c>
      <c r="CV17" s="22">
        <v>3</v>
      </c>
      <c r="CW17" s="22">
        <v>7</v>
      </c>
      <c r="CX17" s="22">
        <v>4</v>
      </c>
      <c r="CY17" s="22">
        <f t="shared" si="1"/>
        <v>8</v>
      </c>
      <c r="CZ17" s="22">
        <f t="shared" si="0"/>
        <v>36</v>
      </c>
      <c r="DA17" s="22">
        <f t="shared" si="0"/>
        <v>11</v>
      </c>
      <c r="DB17" s="22">
        <f t="shared" si="0"/>
        <v>70</v>
      </c>
    </row>
    <row r="18" spans="1:106" ht="21.75" customHeight="1" x14ac:dyDescent="0.25">
      <c r="A18" s="11">
        <v>12</v>
      </c>
      <c r="B18" s="21" t="s">
        <v>77</v>
      </c>
      <c r="C18" s="22">
        <v>0</v>
      </c>
      <c r="D18" s="22">
        <v>0</v>
      </c>
      <c r="E18" s="22">
        <v>0</v>
      </c>
      <c r="F18" s="22">
        <v>0</v>
      </c>
      <c r="G18" s="22">
        <v>2</v>
      </c>
      <c r="H18" s="22">
        <v>1</v>
      </c>
      <c r="I18" s="22">
        <v>0</v>
      </c>
      <c r="J18" s="22">
        <v>0</v>
      </c>
      <c r="K18" s="22">
        <v>0</v>
      </c>
      <c r="L18" s="22">
        <v>1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2</v>
      </c>
      <c r="T18" s="22">
        <v>12</v>
      </c>
      <c r="U18" s="22">
        <v>2</v>
      </c>
      <c r="V18" s="22">
        <v>5</v>
      </c>
      <c r="W18" s="22">
        <v>0</v>
      </c>
      <c r="X18" s="22">
        <v>13</v>
      </c>
      <c r="Y18" s="22">
        <v>0</v>
      </c>
      <c r="Z18" s="22">
        <v>11</v>
      </c>
      <c r="AA18" s="22">
        <v>0</v>
      </c>
      <c r="AB18" s="22">
        <v>1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2</v>
      </c>
      <c r="AI18" s="22">
        <v>0</v>
      </c>
      <c r="AJ18" s="22">
        <v>3</v>
      </c>
      <c r="AK18" s="22">
        <v>0</v>
      </c>
      <c r="AL18" s="22">
        <v>0</v>
      </c>
      <c r="AM18" s="22">
        <v>1</v>
      </c>
      <c r="AN18" s="22">
        <v>1</v>
      </c>
      <c r="AO18" s="22">
        <v>0</v>
      </c>
      <c r="AP18" s="22">
        <v>1</v>
      </c>
      <c r="AQ18" s="22">
        <v>0</v>
      </c>
      <c r="AR18" s="22">
        <v>1</v>
      </c>
      <c r="AS18" s="22">
        <v>0</v>
      </c>
      <c r="AT18" s="22">
        <v>2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3</v>
      </c>
      <c r="BA18" s="22">
        <v>0</v>
      </c>
      <c r="BB18" s="22">
        <v>1</v>
      </c>
      <c r="BC18" s="22">
        <v>0</v>
      </c>
      <c r="BD18" s="22">
        <v>1</v>
      </c>
      <c r="BE18" s="22">
        <v>0</v>
      </c>
      <c r="BF18" s="22">
        <v>2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0</v>
      </c>
      <c r="BR18" s="22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1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2</v>
      </c>
      <c r="CV18" s="22">
        <v>2</v>
      </c>
      <c r="CW18" s="22">
        <v>2</v>
      </c>
      <c r="CX18" s="22">
        <v>2</v>
      </c>
      <c r="CY18" s="22">
        <f t="shared" si="1"/>
        <v>7</v>
      </c>
      <c r="CZ18" s="22">
        <f t="shared" si="0"/>
        <v>40</v>
      </c>
      <c r="DA18" s="22">
        <f t="shared" si="0"/>
        <v>4</v>
      </c>
      <c r="DB18" s="22">
        <f t="shared" si="0"/>
        <v>26</v>
      </c>
    </row>
    <row r="19" spans="1:106" ht="21.75" customHeight="1" x14ac:dyDescent="0.25">
      <c r="A19" s="11">
        <v>13</v>
      </c>
      <c r="B19" s="21" t="s">
        <v>78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1</v>
      </c>
      <c r="I19" s="22">
        <v>0</v>
      </c>
      <c r="J19" s="22">
        <v>0</v>
      </c>
      <c r="K19" s="22">
        <v>0</v>
      </c>
      <c r="L19" s="22">
        <v>1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3</v>
      </c>
      <c r="T19" s="22">
        <v>11</v>
      </c>
      <c r="U19" s="22">
        <v>1</v>
      </c>
      <c r="V19" s="22">
        <v>12</v>
      </c>
      <c r="W19" s="22">
        <v>0</v>
      </c>
      <c r="X19" s="22">
        <v>15</v>
      </c>
      <c r="Y19" s="22">
        <v>0</v>
      </c>
      <c r="Z19" s="22">
        <v>17</v>
      </c>
      <c r="AA19" s="22">
        <v>0</v>
      </c>
      <c r="AB19" s="22">
        <v>1</v>
      </c>
      <c r="AC19" s="22">
        <v>0</v>
      </c>
      <c r="AD19" s="22">
        <v>0</v>
      </c>
      <c r="AE19" s="22">
        <v>0</v>
      </c>
      <c r="AF19" s="22">
        <v>2</v>
      </c>
      <c r="AG19" s="22">
        <v>0</v>
      </c>
      <c r="AH19" s="22">
        <v>5</v>
      </c>
      <c r="AI19" s="22">
        <v>1</v>
      </c>
      <c r="AJ19" s="22">
        <v>2</v>
      </c>
      <c r="AK19" s="22">
        <v>0</v>
      </c>
      <c r="AL19" s="22">
        <v>2</v>
      </c>
      <c r="AM19" s="22">
        <v>0</v>
      </c>
      <c r="AN19" s="22">
        <v>2</v>
      </c>
      <c r="AO19" s="22">
        <v>0</v>
      </c>
      <c r="AP19" s="22">
        <v>2</v>
      </c>
      <c r="AQ19" s="22">
        <v>0</v>
      </c>
      <c r="AR19" s="22">
        <v>2</v>
      </c>
      <c r="AS19" s="22">
        <v>0</v>
      </c>
      <c r="AT19" s="22">
        <v>1</v>
      </c>
      <c r="AU19" s="22">
        <v>0</v>
      </c>
      <c r="AV19" s="22">
        <v>0</v>
      </c>
      <c r="AW19" s="22">
        <v>0</v>
      </c>
      <c r="AX19" s="22">
        <v>0</v>
      </c>
      <c r="AY19" s="22">
        <v>1</v>
      </c>
      <c r="AZ19" s="22">
        <v>1</v>
      </c>
      <c r="BA19" s="22">
        <v>0</v>
      </c>
      <c r="BB19" s="22">
        <v>1</v>
      </c>
      <c r="BC19" s="22">
        <v>0</v>
      </c>
      <c r="BD19" s="22">
        <v>1</v>
      </c>
      <c r="BE19" s="22">
        <v>0</v>
      </c>
      <c r="BF19" s="22">
        <v>3</v>
      </c>
      <c r="BG19" s="22">
        <v>0</v>
      </c>
      <c r="BH19" s="22">
        <v>0</v>
      </c>
      <c r="BI19" s="22">
        <v>0</v>
      </c>
      <c r="BJ19" s="22">
        <v>0</v>
      </c>
      <c r="BK19" s="22">
        <v>1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0</v>
      </c>
      <c r="BR19" s="22">
        <v>0</v>
      </c>
      <c r="BS19" s="22">
        <v>0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0</v>
      </c>
      <c r="BZ19" s="22">
        <v>0</v>
      </c>
      <c r="CA19" s="22">
        <v>0</v>
      </c>
      <c r="CB19" s="22">
        <v>0</v>
      </c>
      <c r="CC19" s="22">
        <v>0</v>
      </c>
      <c r="CD19" s="22">
        <v>0</v>
      </c>
      <c r="CE19" s="22">
        <v>0</v>
      </c>
      <c r="CF19" s="22">
        <v>0</v>
      </c>
      <c r="CG19" s="22">
        <v>0</v>
      </c>
      <c r="CH19" s="22">
        <v>0</v>
      </c>
      <c r="CI19" s="22">
        <v>0</v>
      </c>
      <c r="CJ19" s="22">
        <v>0</v>
      </c>
      <c r="CK19" s="22">
        <v>0</v>
      </c>
      <c r="CL19" s="22">
        <v>0</v>
      </c>
      <c r="CM19" s="22">
        <v>0</v>
      </c>
      <c r="CN19" s="22">
        <v>0</v>
      </c>
      <c r="CO19" s="22">
        <v>0</v>
      </c>
      <c r="CP19" s="22">
        <v>0</v>
      </c>
      <c r="CQ19" s="22">
        <v>0</v>
      </c>
      <c r="CR19" s="22">
        <v>0</v>
      </c>
      <c r="CS19" s="22">
        <v>0</v>
      </c>
      <c r="CT19" s="22">
        <v>0</v>
      </c>
      <c r="CU19" s="22">
        <v>4</v>
      </c>
      <c r="CV19" s="22">
        <v>1</v>
      </c>
      <c r="CW19" s="22">
        <v>10</v>
      </c>
      <c r="CX19" s="22">
        <v>8</v>
      </c>
      <c r="CY19" s="22">
        <f t="shared" si="1"/>
        <v>10</v>
      </c>
      <c r="CZ19" s="22">
        <f t="shared" si="0"/>
        <v>40</v>
      </c>
      <c r="DA19" s="22">
        <f t="shared" si="0"/>
        <v>11</v>
      </c>
      <c r="DB19" s="22">
        <f t="shared" si="0"/>
        <v>51</v>
      </c>
    </row>
    <row r="20" spans="1:106" ht="21.75" customHeight="1" x14ac:dyDescent="0.25">
      <c r="A20" s="11">
        <v>14</v>
      </c>
      <c r="B20" s="21" t="s">
        <v>79</v>
      </c>
      <c r="C20" s="22">
        <v>0</v>
      </c>
      <c r="D20" s="22">
        <v>0</v>
      </c>
      <c r="E20" s="22">
        <v>0</v>
      </c>
      <c r="F20" s="22">
        <v>0</v>
      </c>
      <c r="G20" s="22">
        <v>1</v>
      </c>
      <c r="H20" s="22">
        <v>1</v>
      </c>
      <c r="I20" s="22">
        <v>0</v>
      </c>
      <c r="J20" s="22">
        <v>0</v>
      </c>
      <c r="K20" s="22">
        <v>0</v>
      </c>
      <c r="L20" s="22">
        <v>2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6</v>
      </c>
      <c r="T20" s="22">
        <v>7</v>
      </c>
      <c r="U20" s="22">
        <v>4</v>
      </c>
      <c r="V20" s="22">
        <v>7</v>
      </c>
      <c r="W20" s="22">
        <v>0</v>
      </c>
      <c r="X20" s="22">
        <v>21</v>
      </c>
      <c r="Y20" s="22">
        <v>0</v>
      </c>
      <c r="Z20" s="22">
        <v>19</v>
      </c>
      <c r="AA20" s="22">
        <v>0</v>
      </c>
      <c r="AB20" s="22">
        <v>2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1</v>
      </c>
      <c r="AJ20" s="22">
        <v>3</v>
      </c>
      <c r="AK20" s="22">
        <v>0</v>
      </c>
      <c r="AL20" s="22">
        <v>2</v>
      </c>
      <c r="AM20" s="22">
        <v>2</v>
      </c>
      <c r="AN20" s="22">
        <v>0</v>
      </c>
      <c r="AO20" s="22">
        <v>0</v>
      </c>
      <c r="AP20" s="22">
        <v>0</v>
      </c>
      <c r="AQ20" s="22">
        <v>0</v>
      </c>
      <c r="AR20" s="22">
        <v>1</v>
      </c>
      <c r="AS20" s="22">
        <v>0</v>
      </c>
      <c r="AT20" s="22">
        <v>1</v>
      </c>
      <c r="AU20" s="22">
        <v>0</v>
      </c>
      <c r="AV20" s="22">
        <v>0</v>
      </c>
      <c r="AW20" s="22">
        <v>0</v>
      </c>
      <c r="AX20" s="22">
        <v>0</v>
      </c>
      <c r="AY20" s="22">
        <v>1</v>
      </c>
      <c r="AZ20" s="22">
        <v>4</v>
      </c>
      <c r="BA20" s="22">
        <v>0</v>
      </c>
      <c r="BB20" s="22">
        <v>0</v>
      </c>
      <c r="BC20" s="22">
        <v>1</v>
      </c>
      <c r="BD20" s="22">
        <v>1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0</v>
      </c>
      <c r="BR20" s="22">
        <v>0</v>
      </c>
      <c r="BS20" s="22">
        <v>0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0</v>
      </c>
      <c r="BZ20" s="22">
        <v>0</v>
      </c>
      <c r="CA20" s="22">
        <v>0</v>
      </c>
      <c r="CB20" s="22">
        <v>0</v>
      </c>
      <c r="CC20" s="22">
        <v>0</v>
      </c>
      <c r="CD20" s="22">
        <v>0</v>
      </c>
      <c r="CE20" s="22">
        <v>0</v>
      </c>
      <c r="CF20" s="22">
        <v>0</v>
      </c>
      <c r="CG20" s="22">
        <v>0</v>
      </c>
      <c r="CH20" s="22">
        <v>0</v>
      </c>
      <c r="CI20" s="22">
        <v>0</v>
      </c>
      <c r="CJ20" s="22">
        <v>0</v>
      </c>
      <c r="CK20" s="22">
        <v>0</v>
      </c>
      <c r="CL20" s="22">
        <v>0</v>
      </c>
      <c r="CM20" s="22">
        <v>0</v>
      </c>
      <c r="CN20" s="22">
        <v>0</v>
      </c>
      <c r="CO20" s="22">
        <v>0</v>
      </c>
      <c r="CP20" s="22">
        <v>0</v>
      </c>
      <c r="CQ20" s="22">
        <v>0</v>
      </c>
      <c r="CR20" s="22">
        <v>0</v>
      </c>
      <c r="CS20" s="22">
        <v>0</v>
      </c>
      <c r="CT20" s="22">
        <v>0</v>
      </c>
      <c r="CU20" s="22">
        <v>2</v>
      </c>
      <c r="CV20" s="22">
        <v>4</v>
      </c>
      <c r="CW20" s="22">
        <v>3</v>
      </c>
      <c r="CX20" s="22">
        <v>5</v>
      </c>
      <c r="CY20" s="22">
        <f t="shared" si="1"/>
        <v>14</v>
      </c>
      <c r="CZ20" s="22">
        <f t="shared" si="0"/>
        <v>46</v>
      </c>
      <c r="DA20" s="22">
        <f t="shared" si="0"/>
        <v>7</v>
      </c>
      <c r="DB20" s="22">
        <f t="shared" si="0"/>
        <v>34</v>
      </c>
    </row>
    <row r="21" spans="1:106" ht="21.75" customHeight="1" x14ac:dyDescent="0.25">
      <c r="A21" s="11">
        <v>15</v>
      </c>
      <c r="B21" s="21" t="s">
        <v>80</v>
      </c>
      <c r="C21" s="22">
        <v>9</v>
      </c>
      <c r="D21" s="22">
        <v>28</v>
      </c>
      <c r="E21" s="22">
        <v>0</v>
      </c>
      <c r="F21" s="22">
        <v>3</v>
      </c>
      <c r="G21" s="22">
        <v>1</v>
      </c>
      <c r="H21" s="22">
        <v>3</v>
      </c>
      <c r="I21" s="22">
        <v>1</v>
      </c>
      <c r="J21" s="22">
        <v>5</v>
      </c>
      <c r="K21" s="22"/>
      <c r="L21" s="22">
        <v>1</v>
      </c>
      <c r="M21" s="22"/>
      <c r="N21" s="22"/>
      <c r="O21" s="22">
        <v>0</v>
      </c>
      <c r="P21" s="22">
        <v>0</v>
      </c>
      <c r="Q21" s="22">
        <v>0</v>
      </c>
      <c r="R21" s="22">
        <v>0</v>
      </c>
      <c r="S21" s="22">
        <v>16</v>
      </c>
      <c r="T21" s="22">
        <v>147</v>
      </c>
      <c r="U21" s="22">
        <v>20</v>
      </c>
      <c r="V21" s="22">
        <v>82</v>
      </c>
      <c r="W21" s="22">
        <v>0</v>
      </c>
      <c r="X21" s="22">
        <v>45</v>
      </c>
      <c r="Y21" s="22">
        <v>0</v>
      </c>
      <c r="Z21" s="22">
        <v>22</v>
      </c>
      <c r="AA21" s="22">
        <v>4</v>
      </c>
      <c r="AB21" s="22">
        <v>14</v>
      </c>
      <c r="AC21" s="22">
        <v>1</v>
      </c>
      <c r="AD21" s="22">
        <v>0</v>
      </c>
      <c r="AE21" s="22">
        <v>2</v>
      </c>
      <c r="AF21" s="22">
        <v>9</v>
      </c>
      <c r="AG21" s="22">
        <v>2</v>
      </c>
      <c r="AH21" s="22">
        <v>1</v>
      </c>
      <c r="AI21" s="22">
        <v>1</v>
      </c>
      <c r="AJ21" s="22">
        <v>11</v>
      </c>
      <c r="AK21" s="22">
        <v>0</v>
      </c>
      <c r="AL21" s="22">
        <v>1</v>
      </c>
      <c r="AM21" s="22">
        <v>1</v>
      </c>
      <c r="AN21" s="22">
        <v>6</v>
      </c>
      <c r="AO21" s="22">
        <v>1</v>
      </c>
      <c r="AP21" s="22">
        <v>1</v>
      </c>
      <c r="AQ21" s="22">
        <v>2</v>
      </c>
      <c r="AR21" s="22">
        <v>15</v>
      </c>
      <c r="AS21" s="22">
        <v>0</v>
      </c>
      <c r="AT21" s="22">
        <v>1</v>
      </c>
      <c r="AU21" s="22">
        <v>2</v>
      </c>
      <c r="AV21" s="22">
        <v>8</v>
      </c>
      <c r="AW21" s="22">
        <v>0</v>
      </c>
      <c r="AX21" s="22">
        <v>0</v>
      </c>
      <c r="AY21" s="22">
        <v>3</v>
      </c>
      <c r="AZ21" s="22">
        <v>18</v>
      </c>
      <c r="BA21" s="22">
        <v>1</v>
      </c>
      <c r="BB21" s="22">
        <v>5</v>
      </c>
      <c r="BC21" s="22">
        <v>12</v>
      </c>
      <c r="BD21" s="22">
        <v>21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6</v>
      </c>
      <c r="CR21" s="22">
        <v>7</v>
      </c>
      <c r="CS21" s="22">
        <v>0</v>
      </c>
      <c r="CT21" s="22">
        <v>0</v>
      </c>
      <c r="CU21" s="22">
        <v>13</v>
      </c>
      <c r="CV21" s="22">
        <v>23</v>
      </c>
      <c r="CW21" s="22">
        <v>34</v>
      </c>
      <c r="CX21" s="22">
        <v>42</v>
      </c>
      <c r="CY21" s="22">
        <f t="shared" si="1"/>
        <v>72</v>
      </c>
      <c r="CZ21" s="22">
        <f t="shared" si="0"/>
        <v>356</v>
      </c>
      <c r="DA21" s="22">
        <f t="shared" si="0"/>
        <v>60</v>
      </c>
      <c r="DB21" s="22">
        <f t="shared" si="0"/>
        <v>163</v>
      </c>
    </row>
    <row r="22" spans="1:106" ht="21.75" customHeight="1" x14ac:dyDescent="0.25">
      <c r="A22" s="21">
        <v>16</v>
      </c>
      <c r="B22" s="21" t="s">
        <v>81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1</v>
      </c>
      <c r="T22" s="22">
        <v>1</v>
      </c>
      <c r="U22" s="22">
        <v>0</v>
      </c>
      <c r="V22" s="22">
        <v>0</v>
      </c>
      <c r="W22" s="22">
        <v>0</v>
      </c>
      <c r="X22" s="22">
        <v>1</v>
      </c>
      <c r="Y22" s="22">
        <v>0</v>
      </c>
      <c r="Z22" s="22">
        <v>1</v>
      </c>
      <c r="AA22" s="22">
        <v>1</v>
      </c>
      <c r="AB22" s="22">
        <v>3</v>
      </c>
      <c r="AC22" s="22">
        <v>0</v>
      </c>
      <c r="AD22" s="22">
        <v>0</v>
      </c>
      <c r="AE22" s="22">
        <v>0</v>
      </c>
      <c r="AF22" s="22">
        <v>2</v>
      </c>
      <c r="AG22" s="22">
        <v>0</v>
      </c>
      <c r="AH22" s="22">
        <v>1</v>
      </c>
      <c r="AI22" s="22">
        <v>7</v>
      </c>
      <c r="AJ22" s="22">
        <v>22</v>
      </c>
      <c r="AK22" s="22">
        <v>2</v>
      </c>
      <c r="AL22" s="22">
        <v>2</v>
      </c>
      <c r="AM22" s="22">
        <v>2</v>
      </c>
      <c r="AN22" s="22">
        <v>3</v>
      </c>
      <c r="AO22" s="22">
        <v>0</v>
      </c>
      <c r="AP22" s="22">
        <v>2</v>
      </c>
      <c r="AQ22" s="22">
        <v>1</v>
      </c>
      <c r="AR22" s="22">
        <v>3</v>
      </c>
      <c r="AS22" s="22">
        <v>0</v>
      </c>
      <c r="AT22" s="22">
        <v>3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0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0</v>
      </c>
      <c r="BZ22" s="22">
        <v>0</v>
      </c>
      <c r="CA22" s="22">
        <v>0</v>
      </c>
      <c r="CB22" s="22">
        <v>0</v>
      </c>
      <c r="CC22" s="22">
        <v>0</v>
      </c>
      <c r="CD22" s="22">
        <v>0</v>
      </c>
      <c r="CE22" s="22">
        <v>1</v>
      </c>
      <c r="CF22" s="22">
        <v>0</v>
      </c>
      <c r="CG22" s="22">
        <v>0</v>
      </c>
      <c r="CH22" s="22">
        <v>0</v>
      </c>
      <c r="CI22" s="22">
        <v>1</v>
      </c>
      <c r="CJ22" s="22">
        <v>0</v>
      </c>
      <c r="CK22" s="22">
        <v>0</v>
      </c>
      <c r="CL22" s="22">
        <v>0</v>
      </c>
      <c r="CM22" s="22">
        <v>0</v>
      </c>
      <c r="CN22" s="22">
        <v>0</v>
      </c>
      <c r="CO22" s="22">
        <v>0</v>
      </c>
      <c r="CP22" s="22">
        <v>0</v>
      </c>
      <c r="CQ22" s="22">
        <v>8</v>
      </c>
      <c r="CR22" s="22">
        <v>0</v>
      </c>
      <c r="CS22" s="22">
        <v>0</v>
      </c>
      <c r="CT22" s="22">
        <v>0</v>
      </c>
      <c r="CU22" s="22">
        <v>15</v>
      </c>
      <c r="CV22" s="22">
        <v>26</v>
      </c>
      <c r="CW22" s="22">
        <v>9</v>
      </c>
      <c r="CX22" s="22">
        <v>7</v>
      </c>
      <c r="CY22" s="22">
        <f t="shared" si="1"/>
        <v>37</v>
      </c>
      <c r="CZ22" s="22">
        <f t="shared" si="0"/>
        <v>61</v>
      </c>
      <c r="DA22" s="22">
        <f t="shared" si="0"/>
        <v>11</v>
      </c>
      <c r="DB22" s="22">
        <f t="shared" si="0"/>
        <v>16</v>
      </c>
    </row>
    <row r="23" spans="1:106" ht="27" customHeight="1" x14ac:dyDescent="0.25">
      <c r="A23" s="23" t="s">
        <v>82</v>
      </c>
      <c r="B23" s="24"/>
      <c r="C23" s="25">
        <f>SUM(C7:C22)</f>
        <v>9</v>
      </c>
      <c r="D23" s="25">
        <f t="shared" ref="D23:BS23" si="2">SUM(D7:D22)</f>
        <v>28</v>
      </c>
      <c r="E23" s="25">
        <f t="shared" si="2"/>
        <v>0</v>
      </c>
      <c r="F23" s="25">
        <f t="shared" si="2"/>
        <v>3</v>
      </c>
      <c r="G23" s="25">
        <f>SUM(G7:G22)</f>
        <v>11</v>
      </c>
      <c r="H23" s="25">
        <f t="shared" ref="H23:J23" si="3">SUM(H7:H22)</f>
        <v>36</v>
      </c>
      <c r="I23" s="25">
        <f t="shared" si="3"/>
        <v>4</v>
      </c>
      <c r="J23" s="25">
        <f t="shared" si="3"/>
        <v>9</v>
      </c>
      <c r="K23" s="25">
        <f>SUM(K7:K22)</f>
        <v>3</v>
      </c>
      <c r="L23" s="25">
        <f t="shared" ref="L23:N23" si="4">SUM(L7:L22)</f>
        <v>21</v>
      </c>
      <c r="M23" s="25">
        <f t="shared" si="4"/>
        <v>0</v>
      </c>
      <c r="N23" s="25">
        <f t="shared" si="4"/>
        <v>1</v>
      </c>
      <c r="O23" s="25">
        <f t="shared" si="2"/>
        <v>0</v>
      </c>
      <c r="P23" s="25">
        <f t="shared" si="2"/>
        <v>0</v>
      </c>
      <c r="Q23" s="25">
        <f t="shared" si="2"/>
        <v>0</v>
      </c>
      <c r="R23" s="25">
        <f t="shared" si="2"/>
        <v>0</v>
      </c>
      <c r="S23" s="25">
        <f t="shared" si="2"/>
        <v>56</v>
      </c>
      <c r="T23" s="25">
        <f t="shared" si="2"/>
        <v>344</v>
      </c>
      <c r="U23" s="25">
        <f t="shared" si="2"/>
        <v>60</v>
      </c>
      <c r="V23" s="25">
        <f t="shared" si="2"/>
        <v>306</v>
      </c>
      <c r="W23" s="25">
        <f t="shared" si="2"/>
        <v>0</v>
      </c>
      <c r="X23" s="25">
        <f t="shared" si="2"/>
        <v>307</v>
      </c>
      <c r="Y23" s="25">
        <f t="shared" si="2"/>
        <v>0</v>
      </c>
      <c r="Z23" s="25">
        <f t="shared" si="2"/>
        <v>441</v>
      </c>
      <c r="AA23" s="25">
        <f t="shared" si="2"/>
        <v>9</v>
      </c>
      <c r="AB23" s="25">
        <f t="shared" si="2"/>
        <v>35</v>
      </c>
      <c r="AC23" s="25">
        <f t="shared" si="2"/>
        <v>3</v>
      </c>
      <c r="AD23" s="25">
        <f t="shared" si="2"/>
        <v>8</v>
      </c>
      <c r="AE23" s="25">
        <f t="shared" si="2"/>
        <v>4</v>
      </c>
      <c r="AF23" s="25">
        <f t="shared" si="2"/>
        <v>34</v>
      </c>
      <c r="AG23" s="25">
        <f t="shared" si="2"/>
        <v>3</v>
      </c>
      <c r="AH23" s="25">
        <f t="shared" si="2"/>
        <v>33</v>
      </c>
      <c r="AI23" s="25">
        <f t="shared" si="2"/>
        <v>20</v>
      </c>
      <c r="AJ23" s="25">
        <f t="shared" si="2"/>
        <v>87</v>
      </c>
      <c r="AK23" s="25">
        <f t="shared" si="2"/>
        <v>5</v>
      </c>
      <c r="AL23" s="25">
        <f t="shared" si="2"/>
        <v>38</v>
      </c>
      <c r="AM23" s="25">
        <f t="shared" si="2"/>
        <v>12</v>
      </c>
      <c r="AN23" s="25">
        <f t="shared" si="2"/>
        <v>37</v>
      </c>
      <c r="AO23" s="25">
        <f t="shared" si="2"/>
        <v>5</v>
      </c>
      <c r="AP23" s="25">
        <f t="shared" si="2"/>
        <v>19</v>
      </c>
      <c r="AQ23" s="25">
        <f t="shared" si="2"/>
        <v>4</v>
      </c>
      <c r="AR23" s="25">
        <f t="shared" si="2"/>
        <v>66</v>
      </c>
      <c r="AS23" s="25">
        <f t="shared" si="2"/>
        <v>1</v>
      </c>
      <c r="AT23" s="25">
        <f t="shared" si="2"/>
        <v>24</v>
      </c>
      <c r="AU23" s="25">
        <f t="shared" si="2"/>
        <v>3</v>
      </c>
      <c r="AV23" s="25">
        <f t="shared" si="2"/>
        <v>9</v>
      </c>
      <c r="AW23" s="25">
        <f t="shared" si="2"/>
        <v>0</v>
      </c>
      <c r="AX23" s="25">
        <f t="shared" si="2"/>
        <v>2</v>
      </c>
      <c r="AY23" s="25">
        <f t="shared" si="2"/>
        <v>14</v>
      </c>
      <c r="AZ23" s="25">
        <f t="shared" si="2"/>
        <v>57</v>
      </c>
      <c r="BA23" s="25">
        <f t="shared" si="2"/>
        <v>5</v>
      </c>
      <c r="BB23" s="25">
        <f t="shared" si="2"/>
        <v>15</v>
      </c>
      <c r="BC23" s="25">
        <f t="shared" si="2"/>
        <v>18</v>
      </c>
      <c r="BD23" s="25">
        <f t="shared" si="2"/>
        <v>46</v>
      </c>
      <c r="BE23" s="25">
        <f t="shared" si="2"/>
        <v>0</v>
      </c>
      <c r="BF23" s="25">
        <f t="shared" si="2"/>
        <v>18</v>
      </c>
      <c r="BG23" s="25">
        <f t="shared" si="2"/>
        <v>0</v>
      </c>
      <c r="BH23" s="25">
        <f t="shared" si="2"/>
        <v>0</v>
      </c>
      <c r="BI23" s="25">
        <f t="shared" si="2"/>
        <v>0</v>
      </c>
      <c r="BJ23" s="25">
        <f t="shared" si="2"/>
        <v>0</v>
      </c>
      <c r="BK23" s="25">
        <f t="shared" si="2"/>
        <v>1</v>
      </c>
      <c r="BL23" s="25">
        <f t="shared" si="2"/>
        <v>0</v>
      </c>
      <c r="BM23" s="25">
        <f t="shared" si="2"/>
        <v>0</v>
      </c>
      <c r="BN23" s="25">
        <f t="shared" si="2"/>
        <v>0</v>
      </c>
      <c r="BO23" s="25">
        <f t="shared" si="2"/>
        <v>1</v>
      </c>
      <c r="BP23" s="25">
        <f t="shared" si="2"/>
        <v>0</v>
      </c>
      <c r="BQ23" s="25">
        <f t="shared" si="2"/>
        <v>1</v>
      </c>
      <c r="BR23" s="25">
        <f t="shared" si="2"/>
        <v>1</v>
      </c>
      <c r="BS23" s="25">
        <f t="shared" si="2"/>
        <v>0</v>
      </c>
      <c r="BT23" s="25">
        <f t="shared" ref="BT23:DB23" si="5">SUM(BT7:BT22)</f>
        <v>2</v>
      </c>
      <c r="BU23" s="25">
        <f t="shared" si="5"/>
        <v>0</v>
      </c>
      <c r="BV23" s="25">
        <f t="shared" si="5"/>
        <v>0</v>
      </c>
      <c r="BW23" s="25">
        <f t="shared" si="5"/>
        <v>0</v>
      </c>
      <c r="BX23" s="25">
        <f t="shared" si="5"/>
        <v>1</v>
      </c>
      <c r="BY23" s="25">
        <f t="shared" si="5"/>
        <v>0</v>
      </c>
      <c r="BZ23" s="25">
        <f t="shared" si="5"/>
        <v>0</v>
      </c>
      <c r="CA23" s="25">
        <f t="shared" si="5"/>
        <v>0</v>
      </c>
      <c r="CB23" s="25">
        <f t="shared" si="5"/>
        <v>2</v>
      </c>
      <c r="CC23" s="25">
        <f t="shared" si="5"/>
        <v>1</v>
      </c>
      <c r="CD23" s="25">
        <f t="shared" si="5"/>
        <v>0</v>
      </c>
      <c r="CE23" s="25">
        <f t="shared" si="5"/>
        <v>1</v>
      </c>
      <c r="CF23" s="25">
        <f t="shared" si="5"/>
        <v>0</v>
      </c>
      <c r="CG23" s="25">
        <f t="shared" si="5"/>
        <v>0</v>
      </c>
      <c r="CH23" s="25">
        <f t="shared" si="5"/>
        <v>0</v>
      </c>
      <c r="CI23" s="25">
        <f t="shared" si="5"/>
        <v>1</v>
      </c>
      <c r="CJ23" s="25">
        <f t="shared" si="5"/>
        <v>0</v>
      </c>
      <c r="CK23" s="25">
        <f t="shared" si="5"/>
        <v>0</v>
      </c>
      <c r="CL23" s="25">
        <f t="shared" si="5"/>
        <v>0</v>
      </c>
      <c r="CM23" s="25">
        <f t="shared" si="5"/>
        <v>0</v>
      </c>
      <c r="CN23" s="25">
        <f t="shared" si="5"/>
        <v>1</v>
      </c>
      <c r="CO23" s="25">
        <f t="shared" si="5"/>
        <v>0</v>
      </c>
      <c r="CP23" s="25">
        <f t="shared" si="5"/>
        <v>2</v>
      </c>
      <c r="CQ23" s="25">
        <f t="shared" si="5"/>
        <v>14</v>
      </c>
      <c r="CR23" s="25">
        <f t="shared" si="5"/>
        <v>7</v>
      </c>
      <c r="CS23" s="25">
        <f t="shared" si="5"/>
        <v>0</v>
      </c>
      <c r="CT23" s="25">
        <f t="shared" si="5"/>
        <v>0</v>
      </c>
      <c r="CU23" s="25">
        <f t="shared" si="5"/>
        <v>51</v>
      </c>
      <c r="CV23" s="25">
        <f t="shared" si="5"/>
        <v>85</v>
      </c>
      <c r="CW23" s="25">
        <f t="shared" si="5"/>
        <v>124</v>
      </c>
      <c r="CX23" s="25">
        <f t="shared" si="5"/>
        <v>117</v>
      </c>
      <c r="CY23" s="25">
        <f t="shared" si="5"/>
        <v>232</v>
      </c>
      <c r="CZ23" s="25">
        <f t="shared" si="5"/>
        <v>1205</v>
      </c>
      <c r="DA23" s="25">
        <f t="shared" si="5"/>
        <v>212</v>
      </c>
      <c r="DB23" s="25">
        <f t="shared" si="5"/>
        <v>1037</v>
      </c>
    </row>
    <row r="25" spans="1:106" ht="15.75" customHeight="1" x14ac:dyDescent="0.25">
      <c r="S25" s="16">
        <f>S23+T23</f>
        <v>400</v>
      </c>
      <c r="AM25" s="16">
        <f>AM23+AN23</f>
        <v>49</v>
      </c>
      <c r="AQ25" s="16">
        <f>AQ23+AR23</f>
        <v>70</v>
      </c>
      <c r="CY25" s="16">
        <f>CY23+CZ23</f>
        <v>1437</v>
      </c>
      <c r="DA25" s="16">
        <f>DA23+DB23</f>
        <v>1249</v>
      </c>
    </row>
    <row r="26" spans="1:106" ht="15.75" customHeight="1" x14ac:dyDescent="0.25">
      <c r="C26" s="16">
        <f>C23+D23</f>
        <v>37</v>
      </c>
      <c r="G26" s="16">
        <f>G23+H23</f>
        <v>47</v>
      </c>
      <c r="I26" s="16">
        <f>I23+J23</f>
        <v>13</v>
      </c>
    </row>
  </sheetData>
  <mergeCells count="84">
    <mergeCell ref="CW5:CX5"/>
    <mergeCell ref="CY5:CZ5"/>
    <mergeCell ref="DA5:DB5"/>
    <mergeCell ref="A23:B23"/>
    <mergeCell ref="CK5:CL5"/>
    <mergeCell ref="CM5:CN5"/>
    <mergeCell ref="CO5:CP5"/>
    <mergeCell ref="CQ5:CR5"/>
    <mergeCell ref="CS5:CT5"/>
    <mergeCell ref="CU5:CV5"/>
    <mergeCell ref="BY5:BZ5"/>
    <mergeCell ref="CA5:CB5"/>
    <mergeCell ref="CC5:CD5"/>
    <mergeCell ref="CE5:CF5"/>
    <mergeCell ref="CG5:CH5"/>
    <mergeCell ref="CI5:CJ5"/>
    <mergeCell ref="BM5:BN5"/>
    <mergeCell ref="BO5:BP5"/>
    <mergeCell ref="BQ5:BR5"/>
    <mergeCell ref="BS5:BT5"/>
    <mergeCell ref="BU5:BV5"/>
    <mergeCell ref="BW5:BX5"/>
    <mergeCell ref="BA5:BB5"/>
    <mergeCell ref="BC5:BD5"/>
    <mergeCell ref="BE5:BF5"/>
    <mergeCell ref="BG5:BH5"/>
    <mergeCell ref="BI5:BJ5"/>
    <mergeCell ref="BK5:BL5"/>
    <mergeCell ref="AO5:AP5"/>
    <mergeCell ref="AQ5:AR5"/>
    <mergeCell ref="AS5:AT5"/>
    <mergeCell ref="AU5:AV5"/>
    <mergeCell ref="AW5:AX5"/>
    <mergeCell ref="AY5:AZ5"/>
    <mergeCell ref="AC5:AD5"/>
    <mergeCell ref="AE5:AF5"/>
    <mergeCell ref="AG5:AH5"/>
    <mergeCell ref="AI5:AJ5"/>
    <mergeCell ref="AK5:AL5"/>
    <mergeCell ref="AM5:AN5"/>
    <mergeCell ref="Q5:R5"/>
    <mergeCell ref="S5:T5"/>
    <mergeCell ref="U5:V5"/>
    <mergeCell ref="W5:X5"/>
    <mergeCell ref="Y5:Z5"/>
    <mergeCell ref="AA5:AB5"/>
    <mergeCell ref="CM4:CP4"/>
    <mergeCell ref="CQ4:CT4"/>
    <mergeCell ref="CU4:CX4"/>
    <mergeCell ref="C5:D5"/>
    <mergeCell ref="E5:F5"/>
    <mergeCell ref="G5:H5"/>
    <mergeCell ref="I5:J5"/>
    <mergeCell ref="K5:L5"/>
    <mergeCell ref="M5:N5"/>
    <mergeCell ref="O5:P5"/>
    <mergeCell ref="BO4:BR4"/>
    <mergeCell ref="BS4:BV4"/>
    <mergeCell ref="BW4:BZ4"/>
    <mergeCell ref="CA4:CD4"/>
    <mergeCell ref="CE4:CH4"/>
    <mergeCell ref="CI4:CL4"/>
    <mergeCell ref="AQ4:AT4"/>
    <mergeCell ref="AU4:AX4"/>
    <mergeCell ref="AY4:BB4"/>
    <mergeCell ref="BC4:BF4"/>
    <mergeCell ref="BG4:BJ4"/>
    <mergeCell ref="BK4:BN4"/>
    <mergeCell ref="S4:V4"/>
    <mergeCell ref="W4:Z4"/>
    <mergeCell ref="AA4:AD4"/>
    <mergeCell ref="AE4:AH4"/>
    <mergeCell ref="AI4:AL4"/>
    <mergeCell ref="AM4:AP4"/>
    <mergeCell ref="A3:A6"/>
    <mergeCell ref="B3:B6"/>
    <mergeCell ref="C3:BN3"/>
    <mergeCell ref="BO3:CP3"/>
    <mergeCell ref="CQ3:CX3"/>
    <mergeCell ref="CY3:DB4"/>
    <mergeCell ref="C4:F4"/>
    <mergeCell ref="G4:J4"/>
    <mergeCell ref="K4:N4"/>
    <mergeCell ref="O4:R4"/>
  </mergeCell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DF3E-98C8-453A-8FB7-62D46ECFBFA8}">
  <dimension ref="A1:Q34"/>
  <sheetViews>
    <sheetView workbookViewId="0">
      <selection activeCell="C27" sqref="C27"/>
    </sheetView>
  </sheetViews>
  <sheetFormatPr defaultRowHeight="15" x14ac:dyDescent="0.25"/>
  <cols>
    <col min="1" max="1" width="6" style="6" customWidth="1"/>
    <col min="2" max="2" width="48.5703125" style="2" customWidth="1"/>
    <col min="3" max="3" width="16.140625" style="6" customWidth="1"/>
    <col min="4" max="4" width="32" style="2" customWidth="1"/>
    <col min="5" max="5" width="15.42578125" style="2" customWidth="1"/>
    <col min="6" max="9" width="10.140625" style="2" customWidth="1"/>
    <col min="10" max="10" width="9.140625" style="2"/>
    <col min="11" max="11" width="13.85546875" style="2" customWidth="1"/>
    <col min="12" max="12" width="13.28515625" style="2" customWidth="1"/>
    <col min="13" max="13" width="9.140625" style="2"/>
    <col min="14" max="14" width="13.7109375" style="28" bestFit="1" customWidth="1"/>
    <col min="15" max="15" width="9.140625" style="2"/>
    <col min="16" max="16" width="15.28515625" style="2" bestFit="1" customWidth="1"/>
    <col min="17" max="16384" width="9.140625" style="2"/>
  </cols>
  <sheetData>
    <row r="1" spans="1:17" x14ac:dyDescent="0.25">
      <c r="A1" s="26" t="s">
        <v>83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3" spans="1:17" s="6" customFormat="1" ht="19.5" customHeight="1" x14ac:dyDescent="0.25">
      <c r="A3" s="3" t="s">
        <v>1</v>
      </c>
      <c r="B3" s="3" t="s">
        <v>2</v>
      </c>
      <c r="C3" s="3" t="s">
        <v>4</v>
      </c>
      <c r="D3" s="3" t="s">
        <v>5</v>
      </c>
      <c r="E3" s="4" t="s">
        <v>84</v>
      </c>
      <c r="F3" s="29" t="s">
        <v>85</v>
      </c>
      <c r="G3" s="30"/>
      <c r="H3" s="31"/>
      <c r="I3" s="4" t="s">
        <v>3</v>
      </c>
      <c r="J3" s="3" t="s">
        <v>86</v>
      </c>
      <c r="K3" s="4" t="s">
        <v>87</v>
      </c>
      <c r="L3" s="3" t="s">
        <v>88</v>
      </c>
      <c r="N3" s="32"/>
    </row>
    <row r="4" spans="1:17" s="6" customFormat="1" ht="19.5" customHeight="1" x14ac:dyDescent="0.25">
      <c r="A4" s="7"/>
      <c r="B4" s="7"/>
      <c r="C4" s="7"/>
      <c r="D4" s="7"/>
      <c r="E4" s="8"/>
      <c r="F4" s="10" t="s">
        <v>89</v>
      </c>
      <c r="G4" s="10" t="s">
        <v>90</v>
      </c>
      <c r="H4" s="10" t="s">
        <v>63</v>
      </c>
      <c r="I4" s="8"/>
      <c r="J4" s="7"/>
      <c r="K4" s="8"/>
      <c r="L4" s="7"/>
      <c r="N4" s="32"/>
    </row>
    <row r="5" spans="1:17" x14ac:dyDescent="0.25">
      <c r="A5" s="11">
        <v>1</v>
      </c>
      <c r="B5" s="12" t="s">
        <v>9</v>
      </c>
      <c r="C5" s="11">
        <v>2.4E-2</v>
      </c>
      <c r="D5" s="12" t="s">
        <v>10</v>
      </c>
      <c r="E5" s="13">
        <v>423989</v>
      </c>
      <c r="F5" s="13">
        <v>2</v>
      </c>
      <c r="G5" s="13">
        <v>0</v>
      </c>
      <c r="H5" s="13">
        <v>0</v>
      </c>
      <c r="I5" s="13">
        <f>F5+G5+H5</f>
        <v>2</v>
      </c>
      <c r="J5" s="33">
        <f>(I5/E5)*1000/C5</f>
        <v>0.19654597957336939</v>
      </c>
      <c r="K5" s="13">
        <f>(E5/1000)*C5</f>
        <v>10.175735999999999</v>
      </c>
      <c r="L5" s="13">
        <f>K5-I5</f>
        <v>8.1757359999999988</v>
      </c>
      <c r="N5" s="28">
        <f>E5/I5</f>
        <v>211994.5</v>
      </c>
      <c r="P5" s="15"/>
      <c r="Q5" s="34"/>
    </row>
    <row r="6" spans="1:17" x14ac:dyDescent="0.25">
      <c r="A6" s="11">
        <v>2</v>
      </c>
      <c r="B6" s="12" t="s">
        <v>11</v>
      </c>
      <c r="C6" s="11">
        <v>0.03</v>
      </c>
      <c r="D6" s="12" t="s">
        <v>10</v>
      </c>
      <c r="E6" s="13">
        <v>423989</v>
      </c>
      <c r="F6" s="13">
        <v>2</v>
      </c>
      <c r="G6" s="13">
        <v>0</v>
      </c>
      <c r="H6" s="13">
        <v>1</v>
      </c>
      <c r="I6" s="13">
        <f t="shared" ref="I6:I34" si="0">F6+G6+H6</f>
        <v>3</v>
      </c>
      <c r="J6" s="33">
        <f t="shared" ref="J6:J34" si="1">(I6/E6)*1000/C6</f>
        <v>0.23585517548804333</v>
      </c>
      <c r="K6" s="13">
        <f>(E6/1000)*C6</f>
        <v>12.719669999999999</v>
      </c>
      <c r="L6" s="13">
        <f t="shared" ref="L6:L34" si="2">K6-I6</f>
        <v>9.7196699999999989</v>
      </c>
      <c r="N6" s="28">
        <f t="shared" ref="N6:N32" si="3">E6/I6</f>
        <v>141329.66666666666</v>
      </c>
    </row>
    <row r="7" spans="1:17" x14ac:dyDescent="0.25">
      <c r="A7" s="11">
        <v>3</v>
      </c>
      <c r="B7" s="12" t="s">
        <v>12</v>
      </c>
      <c r="C7" s="11">
        <v>0.02</v>
      </c>
      <c r="D7" s="12" t="s">
        <v>10</v>
      </c>
      <c r="E7" s="13">
        <v>423989</v>
      </c>
      <c r="F7" s="13">
        <v>2</v>
      </c>
      <c r="G7" s="13">
        <v>0</v>
      </c>
      <c r="H7" s="13">
        <v>0</v>
      </c>
      <c r="I7" s="13">
        <f t="shared" si="0"/>
        <v>2</v>
      </c>
      <c r="J7" s="33">
        <f t="shared" si="1"/>
        <v>0.23585517548804327</v>
      </c>
      <c r="K7" s="13">
        <f t="shared" ref="K7:K34" si="4">(E7/1000)*C7</f>
        <v>8.4797799999999999</v>
      </c>
      <c r="L7" s="13">
        <f t="shared" si="2"/>
        <v>6.4797799999999999</v>
      </c>
      <c r="N7" s="28">
        <f t="shared" si="3"/>
        <v>211994.5</v>
      </c>
      <c r="P7" s="2" t="s">
        <v>91</v>
      </c>
    </row>
    <row r="8" spans="1:17" x14ac:dyDescent="0.25">
      <c r="A8" s="11">
        <v>4</v>
      </c>
      <c r="B8" s="12" t="s">
        <v>13</v>
      </c>
      <c r="C8" s="11">
        <v>0.02</v>
      </c>
      <c r="D8" s="12" t="s">
        <v>10</v>
      </c>
      <c r="E8" s="13">
        <v>423989</v>
      </c>
      <c r="F8" s="13">
        <v>1</v>
      </c>
      <c r="G8" s="13">
        <v>0</v>
      </c>
      <c r="H8" s="13">
        <v>0</v>
      </c>
      <c r="I8" s="13">
        <f t="shared" si="0"/>
        <v>1</v>
      </c>
      <c r="J8" s="33">
        <f t="shared" si="1"/>
        <v>0.11792758774402164</v>
      </c>
      <c r="K8" s="13">
        <f t="shared" si="4"/>
        <v>8.4797799999999999</v>
      </c>
      <c r="L8" s="13">
        <f t="shared" si="2"/>
        <v>7.4797799999999999</v>
      </c>
      <c r="N8" s="28">
        <f t="shared" si="3"/>
        <v>423989</v>
      </c>
      <c r="P8" s="16"/>
    </row>
    <row r="9" spans="1:17" x14ac:dyDescent="0.25">
      <c r="A9" s="11">
        <v>5</v>
      </c>
      <c r="B9" s="12" t="s">
        <v>14</v>
      </c>
      <c r="C9" s="11">
        <v>0.02</v>
      </c>
      <c r="D9" s="12" t="s">
        <v>10</v>
      </c>
      <c r="E9" s="13">
        <v>423989</v>
      </c>
      <c r="F9" s="13">
        <v>2</v>
      </c>
      <c r="G9" s="13">
        <v>0</v>
      </c>
      <c r="H9" s="13">
        <v>0</v>
      </c>
      <c r="I9" s="13">
        <f t="shared" si="0"/>
        <v>2</v>
      </c>
      <c r="J9" s="33">
        <f t="shared" si="1"/>
        <v>0.23585517548804327</v>
      </c>
      <c r="K9" s="13">
        <f t="shared" si="4"/>
        <v>8.4797799999999999</v>
      </c>
      <c r="L9" s="13">
        <f t="shared" si="2"/>
        <v>6.4797799999999999</v>
      </c>
      <c r="N9" s="28">
        <f t="shared" si="3"/>
        <v>211994.5</v>
      </c>
      <c r="P9" s="17"/>
    </row>
    <row r="10" spans="1:17" x14ac:dyDescent="0.25">
      <c r="A10" s="11">
        <v>6</v>
      </c>
      <c r="B10" s="12" t="s">
        <v>15</v>
      </c>
      <c r="C10" s="11">
        <v>0.01</v>
      </c>
      <c r="D10" s="12" t="s">
        <v>10</v>
      </c>
      <c r="E10" s="13">
        <v>423989</v>
      </c>
      <c r="F10" s="13">
        <v>1</v>
      </c>
      <c r="G10" s="13">
        <v>0</v>
      </c>
      <c r="H10" s="13">
        <v>1</v>
      </c>
      <c r="I10" s="13">
        <f t="shared" si="0"/>
        <v>2</v>
      </c>
      <c r="J10" s="33">
        <f t="shared" si="1"/>
        <v>0.47171035097608655</v>
      </c>
      <c r="K10" s="13">
        <f t="shared" si="4"/>
        <v>4.2398899999999999</v>
      </c>
      <c r="L10" s="13">
        <f t="shared" si="2"/>
        <v>2.2398899999999999</v>
      </c>
      <c r="N10" s="28">
        <f t="shared" si="3"/>
        <v>211994.5</v>
      </c>
    </row>
    <row r="11" spans="1:17" x14ac:dyDescent="0.25">
      <c r="A11" s="11">
        <v>7</v>
      </c>
      <c r="B11" s="12" t="s">
        <v>92</v>
      </c>
      <c r="C11" s="11">
        <v>2E-3</v>
      </c>
      <c r="D11" s="12" t="s">
        <v>10</v>
      </c>
      <c r="E11" s="13">
        <v>423989</v>
      </c>
      <c r="F11" s="13">
        <v>1</v>
      </c>
      <c r="G11" s="13">
        <v>0</v>
      </c>
      <c r="H11" s="13">
        <v>0</v>
      </c>
      <c r="I11" s="13">
        <f t="shared" si="0"/>
        <v>1</v>
      </c>
      <c r="J11" s="33">
        <f t="shared" si="1"/>
        <v>1.1792758774402163</v>
      </c>
      <c r="K11" s="13">
        <f t="shared" si="4"/>
        <v>0.84797800000000001</v>
      </c>
      <c r="L11" s="13">
        <f t="shared" si="2"/>
        <v>-0.15202199999999999</v>
      </c>
      <c r="N11" s="28">
        <f t="shared" si="3"/>
        <v>423989</v>
      </c>
    </row>
    <row r="12" spans="1:17" x14ac:dyDescent="0.25">
      <c r="A12" s="11">
        <v>8</v>
      </c>
      <c r="B12" s="12" t="s">
        <v>16</v>
      </c>
      <c r="C12" s="11">
        <v>0.01</v>
      </c>
      <c r="D12" s="12" t="s">
        <v>10</v>
      </c>
      <c r="E12" s="13">
        <v>423989</v>
      </c>
      <c r="F12" s="13">
        <v>1</v>
      </c>
      <c r="G12" s="13">
        <v>0</v>
      </c>
      <c r="H12" s="13">
        <v>1</v>
      </c>
      <c r="I12" s="13">
        <f t="shared" si="0"/>
        <v>2</v>
      </c>
      <c r="J12" s="33">
        <f t="shared" si="1"/>
        <v>0.47171035097608655</v>
      </c>
      <c r="K12" s="13">
        <f t="shared" si="4"/>
        <v>4.2398899999999999</v>
      </c>
      <c r="L12" s="13">
        <f t="shared" si="2"/>
        <v>2.2398899999999999</v>
      </c>
      <c r="N12" s="28">
        <f t="shared" si="3"/>
        <v>211994.5</v>
      </c>
    </row>
    <row r="13" spans="1:17" x14ac:dyDescent="0.25">
      <c r="A13" s="11">
        <v>9</v>
      </c>
      <c r="B13" s="12" t="s">
        <v>17</v>
      </c>
      <c r="C13" s="11">
        <v>0.02</v>
      </c>
      <c r="D13" s="12" t="s">
        <v>10</v>
      </c>
      <c r="E13" s="13">
        <v>423989</v>
      </c>
      <c r="F13" s="13">
        <v>3</v>
      </c>
      <c r="G13" s="13">
        <v>0</v>
      </c>
      <c r="H13" s="13">
        <v>0</v>
      </c>
      <c r="I13" s="13">
        <f t="shared" si="0"/>
        <v>3</v>
      </c>
      <c r="J13" s="33">
        <f t="shared" si="1"/>
        <v>0.35378276323206498</v>
      </c>
      <c r="K13" s="13">
        <f t="shared" si="4"/>
        <v>8.4797799999999999</v>
      </c>
      <c r="L13" s="13">
        <f t="shared" si="2"/>
        <v>5.4797799999999999</v>
      </c>
      <c r="N13" s="28">
        <f t="shared" si="3"/>
        <v>141329.66666666666</v>
      </c>
    </row>
    <row r="14" spans="1:17" x14ac:dyDescent="0.25">
      <c r="A14" s="11">
        <v>10</v>
      </c>
      <c r="B14" s="12" t="s">
        <v>93</v>
      </c>
      <c r="C14" s="35" t="s">
        <v>94</v>
      </c>
      <c r="D14" s="12" t="s">
        <v>95</v>
      </c>
      <c r="E14" s="13">
        <v>423989</v>
      </c>
      <c r="F14" s="13">
        <v>0</v>
      </c>
      <c r="G14" s="13">
        <v>0</v>
      </c>
      <c r="H14" s="13">
        <v>0</v>
      </c>
      <c r="I14" s="13">
        <f t="shared" si="0"/>
        <v>0</v>
      </c>
      <c r="J14" s="33">
        <f t="shared" si="1"/>
        <v>0</v>
      </c>
      <c r="K14" s="13">
        <v>0</v>
      </c>
      <c r="L14" s="13">
        <f t="shared" si="2"/>
        <v>0</v>
      </c>
    </row>
    <row r="15" spans="1:17" x14ac:dyDescent="0.25">
      <c r="A15" s="11">
        <v>11</v>
      </c>
      <c r="B15" s="12" t="s">
        <v>18</v>
      </c>
      <c r="C15" s="11">
        <v>1.2999999999999999E-2</v>
      </c>
      <c r="D15" s="12" t="s">
        <v>10</v>
      </c>
      <c r="E15" s="13">
        <v>423989</v>
      </c>
      <c r="F15" s="13">
        <v>1</v>
      </c>
      <c r="G15" s="13">
        <v>0</v>
      </c>
      <c r="H15" s="13">
        <v>1</v>
      </c>
      <c r="I15" s="13">
        <f t="shared" si="0"/>
        <v>2</v>
      </c>
      <c r="J15" s="33">
        <f t="shared" si="1"/>
        <v>0.36285411613545121</v>
      </c>
      <c r="K15" s="13">
        <f t="shared" si="4"/>
        <v>5.5118569999999991</v>
      </c>
      <c r="L15" s="13">
        <f t="shared" si="2"/>
        <v>3.5118569999999991</v>
      </c>
      <c r="N15" s="28">
        <f t="shared" si="3"/>
        <v>211994.5</v>
      </c>
    </row>
    <row r="16" spans="1:17" x14ac:dyDescent="0.25">
      <c r="A16" s="11">
        <v>12</v>
      </c>
      <c r="B16" s="12" t="s">
        <v>19</v>
      </c>
      <c r="C16" s="11">
        <v>3.7000000000000002E-3</v>
      </c>
      <c r="D16" s="12" t="s">
        <v>10</v>
      </c>
      <c r="E16" s="13">
        <v>423989</v>
      </c>
      <c r="F16" s="13">
        <v>0</v>
      </c>
      <c r="G16" s="13">
        <v>0</v>
      </c>
      <c r="H16" s="13">
        <v>0</v>
      </c>
      <c r="I16" s="13">
        <f t="shared" si="0"/>
        <v>0</v>
      </c>
      <c r="J16" s="33">
        <f t="shared" si="1"/>
        <v>0</v>
      </c>
      <c r="K16" s="13">
        <f t="shared" si="4"/>
        <v>1.5687593</v>
      </c>
      <c r="L16" s="13">
        <f t="shared" si="2"/>
        <v>1.5687593</v>
      </c>
    </row>
    <row r="17" spans="1:15" x14ac:dyDescent="0.25">
      <c r="A17" s="11">
        <v>13</v>
      </c>
      <c r="B17" s="12" t="s">
        <v>96</v>
      </c>
      <c r="C17" s="11">
        <v>1</v>
      </c>
      <c r="D17" s="12" t="s">
        <v>97</v>
      </c>
      <c r="E17" s="13">
        <v>423989</v>
      </c>
      <c r="F17" s="13">
        <v>0</v>
      </c>
      <c r="G17" s="13">
        <v>0</v>
      </c>
      <c r="H17" s="13">
        <v>0</v>
      </c>
      <c r="I17" s="13">
        <f t="shared" si="0"/>
        <v>0</v>
      </c>
      <c r="J17" s="33">
        <f t="shared" si="1"/>
        <v>0</v>
      </c>
      <c r="K17" s="13">
        <v>0</v>
      </c>
      <c r="L17" s="13">
        <f t="shared" si="2"/>
        <v>0</v>
      </c>
    </row>
    <row r="18" spans="1:15" x14ac:dyDescent="0.25">
      <c r="A18" s="11">
        <v>14</v>
      </c>
      <c r="B18" s="12" t="s">
        <v>20</v>
      </c>
      <c r="C18" s="11">
        <v>0.01</v>
      </c>
      <c r="D18" s="12" t="s">
        <v>10</v>
      </c>
      <c r="E18" s="13">
        <v>423989</v>
      </c>
      <c r="F18" s="13">
        <v>0</v>
      </c>
      <c r="G18" s="13">
        <v>0</v>
      </c>
      <c r="H18" s="13">
        <v>0</v>
      </c>
      <c r="I18" s="13">
        <f t="shared" si="0"/>
        <v>0</v>
      </c>
      <c r="J18" s="33">
        <f t="shared" si="1"/>
        <v>0</v>
      </c>
      <c r="K18" s="13">
        <f t="shared" si="4"/>
        <v>4.2398899999999999</v>
      </c>
      <c r="L18" s="13">
        <f t="shared" si="2"/>
        <v>4.2398899999999999</v>
      </c>
    </row>
    <row r="19" spans="1:15" x14ac:dyDescent="0.25">
      <c r="A19" s="11">
        <v>15</v>
      </c>
      <c r="B19" s="12" t="s">
        <v>21</v>
      </c>
      <c r="C19" s="11">
        <v>0.01</v>
      </c>
      <c r="D19" s="12" t="s">
        <v>10</v>
      </c>
      <c r="E19" s="13">
        <v>423989</v>
      </c>
      <c r="F19" s="13">
        <v>3</v>
      </c>
      <c r="G19" s="13">
        <v>0</v>
      </c>
      <c r="H19" s="13">
        <v>0</v>
      </c>
      <c r="I19" s="13">
        <f t="shared" si="0"/>
        <v>3</v>
      </c>
      <c r="J19" s="33">
        <f t="shared" si="1"/>
        <v>0.70756552646412996</v>
      </c>
      <c r="K19" s="13">
        <f t="shared" si="4"/>
        <v>4.2398899999999999</v>
      </c>
      <c r="L19" s="13">
        <f t="shared" si="2"/>
        <v>1.2398899999999999</v>
      </c>
      <c r="N19" s="28">
        <f t="shared" si="3"/>
        <v>141329.66666666666</v>
      </c>
    </row>
    <row r="20" spans="1:15" x14ac:dyDescent="0.25">
      <c r="A20" s="11">
        <v>16</v>
      </c>
      <c r="B20" s="12" t="s">
        <v>22</v>
      </c>
      <c r="C20" s="11">
        <v>2.2000000000000001E-3</v>
      </c>
      <c r="D20" s="12" t="s">
        <v>10</v>
      </c>
      <c r="E20" s="13">
        <v>423989</v>
      </c>
      <c r="F20" s="13">
        <v>0</v>
      </c>
      <c r="G20" s="13">
        <v>0</v>
      </c>
      <c r="H20" s="13">
        <v>0</v>
      </c>
      <c r="I20" s="13">
        <f t="shared" si="0"/>
        <v>0</v>
      </c>
      <c r="J20" s="33">
        <f t="shared" si="1"/>
        <v>0</v>
      </c>
      <c r="K20" s="13">
        <f t="shared" si="4"/>
        <v>0.93277580000000004</v>
      </c>
      <c r="L20" s="13">
        <f t="shared" si="2"/>
        <v>0.93277580000000004</v>
      </c>
    </row>
    <row r="21" spans="1:15" x14ac:dyDescent="0.25">
      <c r="A21" s="11">
        <v>17</v>
      </c>
      <c r="B21" s="12" t="s">
        <v>23</v>
      </c>
      <c r="C21" s="11">
        <v>1</v>
      </c>
      <c r="D21" s="12" t="s">
        <v>10</v>
      </c>
      <c r="E21" s="13">
        <v>423989</v>
      </c>
      <c r="F21" s="13">
        <v>40</v>
      </c>
      <c r="G21" s="13">
        <v>7</v>
      </c>
      <c r="H21" s="13">
        <v>13</v>
      </c>
      <c r="I21" s="13">
        <f t="shared" si="0"/>
        <v>60</v>
      </c>
      <c r="J21" s="33">
        <f t="shared" si="1"/>
        <v>0.14151310529282599</v>
      </c>
      <c r="K21" s="13">
        <f t="shared" si="4"/>
        <v>423.98899999999998</v>
      </c>
      <c r="L21" s="13">
        <f t="shared" si="2"/>
        <v>363.98899999999998</v>
      </c>
      <c r="N21" s="28">
        <f>E21/I21</f>
        <v>7066.4833333333336</v>
      </c>
    </row>
    <row r="22" spans="1:15" x14ac:dyDescent="0.25">
      <c r="A22" s="11">
        <v>18</v>
      </c>
      <c r="B22" s="12" t="s">
        <v>24</v>
      </c>
      <c r="C22" s="11">
        <v>0.2</v>
      </c>
      <c r="D22" s="12" t="s">
        <v>10</v>
      </c>
      <c r="E22" s="13">
        <v>423989</v>
      </c>
      <c r="F22" s="13">
        <v>21</v>
      </c>
      <c r="G22" s="13">
        <v>3</v>
      </c>
      <c r="H22" s="13">
        <v>1</v>
      </c>
      <c r="I22" s="13">
        <f t="shared" si="0"/>
        <v>25</v>
      </c>
      <c r="J22" s="33">
        <f t="shared" si="1"/>
        <v>0.29481896936005414</v>
      </c>
      <c r="K22" s="13">
        <f t="shared" si="4"/>
        <v>84.797799999999995</v>
      </c>
      <c r="L22" s="13">
        <f t="shared" si="2"/>
        <v>59.797799999999995</v>
      </c>
      <c r="N22" s="28">
        <f t="shared" si="3"/>
        <v>16959.560000000001</v>
      </c>
    </row>
    <row r="23" spans="1:15" x14ac:dyDescent="0.25">
      <c r="A23" s="11">
        <v>19</v>
      </c>
      <c r="B23" s="12" t="s">
        <v>25</v>
      </c>
      <c r="C23" s="11">
        <v>2.4</v>
      </c>
      <c r="D23" s="12" t="s">
        <v>10</v>
      </c>
      <c r="E23" s="13">
        <v>423989</v>
      </c>
      <c r="F23" s="13">
        <v>400</v>
      </c>
      <c r="G23" s="13"/>
      <c r="H23" s="13">
        <v>366</v>
      </c>
      <c r="I23" s="13">
        <f t="shared" si="0"/>
        <v>766</v>
      </c>
      <c r="J23" s="33">
        <f t="shared" si="1"/>
        <v>0.75277110176600492</v>
      </c>
      <c r="K23" s="13">
        <f t="shared" si="4"/>
        <v>1017.5735999999999</v>
      </c>
      <c r="L23" s="13">
        <f t="shared" si="2"/>
        <v>251.57359999999994</v>
      </c>
      <c r="N23" s="28">
        <f t="shared" si="3"/>
        <v>553.51044386422973</v>
      </c>
    </row>
    <row r="24" spans="1:15" x14ac:dyDescent="0.25">
      <c r="A24" s="11">
        <v>20</v>
      </c>
      <c r="B24" s="12" t="s">
        <v>26</v>
      </c>
      <c r="C24" s="11">
        <v>2</v>
      </c>
      <c r="D24" s="12" t="s">
        <v>10</v>
      </c>
      <c r="E24" s="13">
        <v>423989</v>
      </c>
      <c r="F24" s="13">
        <v>307</v>
      </c>
      <c r="G24" s="13"/>
      <c r="H24" s="13">
        <v>441</v>
      </c>
      <c r="I24" s="13">
        <f t="shared" si="0"/>
        <v>748</v>
      </c>
      <c r="J24" s="33">
        <f t="shared" si="1"/>
        <v>0.882098356325282</v>
      </c>
      <c r="K24" s="13">
        <f t="shared" si="4"/>
        <v>847.97799999999995</v>
      </c>
      <c r="L24" s="13">
        <f t="shared" si="2"/>
        <v>99.977999999999952</v>
      </c>
      <c r="N24" s="28">
        <f t="shared" si="3"/>
        <v>566.83021390374336</v>
      </c>
    </row>
    <row r="25" spans="1:15" x14ac:dyDescent="0.25">
      <c r="A25" s="11">
        <v>21</v>
      </c>
      <c r="B25" s="12" t="s">
        <v>27</v>
      </c>
      <c r="C25" s="11">
        <v>0.91</v>
      </c>
      <c r="D25" s="12" t="s">
        <v>10</v>
      </c>
      <c r="E25" s="13">
        <v>423989</v>
      </c>
      <c r="F25" s="13">
        <v>44</v>
      </c>
      <c r="G25" s="13"/>
      <c r="H25" s="13">
        <v>11</v>
      </c>
      <c r="I25" s="13">
        <f t="shared" si="0"/>
        <v>55</v>
      </c>
      <c r="J25" s="33">
        <f t="shared" si="1"/>
        <v>0.14254983133892726</v>
      </c>
      <c r="K25" s="13">
        <f t="shared" si="4"/>
        <v>385.82999000000001</v>
      </c>
      <c r="L25" s="13">
        <f t="shared" si="2"/>
        <v>330.82999000000001</v>
      </c>
      <c r="N25" s="28">
        <f t="shared" si="3"/>
        <v>7708.8909090909092</v>
      </c>
    </row>
    <row r="26" spans="1:15" x14ac:dyDescent="0.25">
      <c r="A26" s="11">
        <v>22</v>
      </c>
      <c r="B26" s="12" t="s">
        <v>28</v>
      </c>
      <c r="C26" s="11">
        <v>1</v>
      </c>
      <c r="D26" s="12" t="s">
        <v>10</v>
      </c>
      <c r="E26" s="13">
        <v>423989</v>
      </c>
      <c r="F26" s="13">
        <v>38</v>
      </c>
      <c r="G26" s="13"/>
      <c r="H26" s="13">
        <v>36</v>
      </c>
      <c r="I26" s="13">
        <f t="shared" si="0"/>
        <v>74</v>
      </c>
      <c r="J26" s="33">
        <f t="shared" si="1"/>
        <v>0.17453282986115204</v>
      </c>
      <c r="K26" s="13">
        <f t="shared" si="4"/>
        <v>423.98899999999998</v>
      </c>
      <c r="L26" s="13">
        <f t="shared" si="2"/>
        <v>349.98899999999998</v>
      </c>
      <c r="N26" s="28">
        <f t="shared" si="3"/>
        <v>5729.5810810810808</v>
      </c>
    </row>
    <row r="27" spans="1:15" ht="75" x14ac:dyDescent="0.25">
      <c r="A27" s="11">
        <v>23</v>
      </c>
      <c r="B27" s="12" t="s">
        <v>29</v>
      </c>
      <c r="C27" s="11">
        <v>1</v>
      </c>
      <c r="D27" s="12" t="s">
        <v>30</v>
      </c>
      <c r="E27" s="13">
        <v>423989</v>
      </c>
      <c r="F27" s="13">
        <v>28</v>
      </c>
      <c r="G27" s="13">
        <v>8</v>
      </c>
      <c r="H27" s="13">
        <v>9</v>
      </c>
      <c r="I27" s="13">
        <f t="shared" si="0"/>
        <v>45</v>
      </c>
      <c r="J27" s="33">
        <f t="shared" si="1"/>
        <v>0.1061348289696195</v>
      </c>
      <c r="K27" s="13">
        <f t="shared" si="4"/>
        <v>423.98899999999998</v>
      </c>
      <c r="L27" s="13">
        <f t="shared" si="2"/>
        <v>378.98899999999998</v>
      </c>
      <c r="N27" s="28">
        <f t="shared" si="3"/>
        <v>9421.9777777777781</v>
      </c>
    </row>
    <row r="28" spans="1:15" ht="75" x14ac:dyDescent="0.25">
      <c r="A28" s="11">
        <v>24</v>
      </c>
      <c r="B28" s="12" t="s">
        <v>31</v>
      </c>
      <c r="C28" s="11">
        <v>1</v>
      </c>
      <c r="D28" s="12" t="s">
        <v>30</v>
      </c>
      <c r="E28" s="13">
        <v>423989</v>
      </c>
      <c r="F28" s="13">
        <v>22</v>
      </c>
      <c r="G28" s="13">
        <v>4</v>
      </c>
      <c r="H28" s="13">
        <v>7</v>
      </c>
      <c r="I28" s="13">
        <f t="shared" si="0"/>
        <v>33</v>
      </c>
      <c r="J28" s="33">
        <f t="shared" si="1"/>
        <v>7.7832207911054302E-2</v>
      </c>
      <c r="K28" s="13">
        <f t="shared" si="4"/>
        <v>423.98899999999998</v>
      </c>
      <c r="L28" s="13">
        <f t="shared" si="2"/>
        <v>390.98899999999998</v>
      </c>
      <c r="N28" s="28">
        <f t="shared" si="3"/>
        <v>12848.151515151516</v>
      </c>
    </row>
    <row r="29" spans="1:15" x14ac:dyDescent="0.25">
      <c r="A29" s="11">
        <v>25</v>
      </c>
      <c r="B29" s="12" t="s">
        <v>32</v>
      </c>
      <c r="C29" s="11">
        <v>0.21</v>
      </c>
      <c r="D29" s="12" t="s">
        <v>10</v>
      </c>
      <c r="E29" s="13">
        <v>423989</v>
      </c>
      <c r="F29" s="13">
        <v>49</v>
      </c>
      <c r="G29" s="13">
        <v>0</v>
      </c>
      <c r="H29" s="13">
        <v>24</v>
      </c>
      <c r="I29" s="13">
        <f t="shared" si="0"/>
        <v>73</v>
      </c>
      <c r="J29" s="33">
        <f t="shared" si="1"/>
        <v>0.81987751479176973</v>
      </c>
      <c r="K29" s="13">
        <f t="shared" si="4"/>
        <v>89.037689999999998</v>
      </c>
      <c r="L29" s="13">
        <f t="shared" si="2"/>
        <v>16.037689999999998</v>
      </c>
      <c r="N29" s="28">
        <f t="shared" si="3"/>
        <v>5808.0684931506848</v>
      </c>
    </row>
    <row r="30" spans="1:15" x14ac:dyDescent="0.25">
      <c r="A30" s="11">
        <v>26</v>
      </c>
      <c r="B30" s="12" t="s">
        <v>33</v>
      </c>
      <c r="C30" s="11">
        <v>0.35</v>
      </c>
      <c r="D30" s="12" t="s">
        <v>10</v>
      </c>
      <c r="E30" s="13">
        <v>423989</v>
      </c>
      <c r="F30" s="13">
        <v>70</v>
      </c>
      <c r="G30" s="13">
        <v>0</v>
      </c>
      <c r="H30" s="13">
        <v>25</v>
      </c>
      <c r="I30" s="13">
        <f t="shared" si="0"/>
        <v>95</v>
      </c>
      <c r="J30" s="33">
        <f t="shared" si="1"/>
        <v>0.64017833346754627</v>
      </c>
      <c r="K30" s="13">
        <f t="shared" si="4"/>
        <v>148.39614999999998</v>
      </c>
      <c r="L30" s="13">
        <f t="shared" si="2"/>
        <v>53.396149999999977</v>
      </c>
      <c r="N30" s="28">
        <f t="shared" si="3"/>
        <v>4463.0421052631582</v>
      </c>
    </row>
    <row r="31" spans="1:15" x14ac:dyDescent="0.25">
      <c r="A31" s="11">
        <v>27</v>
      </c>
      <c r="B31" s="12" t="s">
        <v>34</v>
      </c>
      <c r="C31" s="11">
        <v>0.35399999999999998</v>
      </c>
      <c r="D31" s="12" t="s">
        <v>10</v>
      </c>
      <c r="E31" s="13">
        <v>423989</v>
      </c>
      <c r="F31" s="13"/>
      <c r="G31" s="13"/>
      <c r="H31" s="13"/>
      <c r="I31" s="13">
        <f t="shared" si="0"/>
        <v>0</v>
      </c>
      <c r="J31" s="33">
        <f t="shared" si="1"/>
        <v>0</v>
      </c>
      <c r="K31" s="13">
        <f t="shared" si="4"/>
        <v>150.09210599999997</v>
      </c>
      <c r="L31" s="13">
        <f t="shared" si="2"/>
        <v>150.09210599999997</v>
      </c>
      <c r="N31" s="28">
        <v>0</v>
      </c>
    </row>
    <row r="32" spans="1:15" x14ac:dyDescent="0.25">
      <c r="A32" s="11">
        <v>28</v>
      </c>
      <c r="B32" s="12" t="s">
        <v>35</v>
      </c>
      <c r="C32" s="11">
        <v>0.18</v>
      </c>
      <c r="D32" s="12" t="s">
        <v>10</v>
      </c>
      <c r="E32" s="13">
        <v>423989</v>
      </c>
      <c r="F32" s="13">
        <v>13</v>
      </c>
      <c r="G32" s="13">
        <v>0</v>
      </c>
      <c r="H32" s="13">
        <v>4</v>
      </c>
      <c r="I32" s="13">
        <f t="shared" si="0"/>
        <v>17</v>
      </c>
      <c r="J32" s="33">
        <f t="shared" si="1"/>
        <v>0.22275211018315205</v>
      </c>
      <c r="K32" s="13">
        <f t="shared" si="4"/>
        <v>76.31801999999999</v>
      </c>
      <c r="L32" s="13">
        <f t="shared" si="2"/>
        <v>59.31801999999999</v>
      </c>
      <c r="N32" s="28">
        <f t="shared" si="3"/>
        <v>24940.529411764706</v>
      </c>
      <c r="O32" s="16"/>
    </row>
    <row r="33" spans="1:14" x14ac:dyDescent="0.25">
      <c r="A33" s="11">
        <v>29</v>
      </c>
      <c r="B33" s="12" t="s">
        <v>36</v>
      </c>
      <c r="C33" s="11">
        <v>1.4999999999999999E-2</v>
      </c>
      <c r="D33" s="12" t="s">
        <v>10</v>
      </c>
      <c r="E33" s="13">
        <v>423989</v>
      </c>
      <c r="F33" s="13">
        <v>0</v>
      </c>
      <c r="G33" s="13">
        <v>0</v>
      </c>
      <c r="H33" s="13">
        <v>0</v>
      </c>
      <c r="I33" s="13">
        <f t="shared" si="0"/>
        <v>0</v>
      </c>
      <c r="J33" s="33">
        <f t="shared" si="1"/>
        <v>0</v>
      </c>
      <c r="K33" s="13">
        <f t="shared" si="4"/>
        <v>6.3598349999999995</v>
      </c>
      <c r="L33" s="13">
        <f t="shared" si="2"/>
        <v>6.3598349999999995</v>
      </c>
      <c r="N33" s="28">
        <v>0</v>
      </c>
    </row>
    <row r="34" spans="1:14" x14ac:dyDescent="0.25">
      <c r="A34" s="11">
        <v>30</v>
      </c>
      <c r="B34" s="12" t="s">
        <v>37</v>
      </c>
      <c r="C34" s="11">
        <v>1.4999999999999999E-2</v>
      </c>
      <c r="D34" s="12" t="s">
        <v>10</v>
      </c>
      <c r="E34" s="13">
        <v>423989</v>
      </c>
      <c r="F34" s="13">
        <v>0</v>
      </c>
      <c r="G34" s="13">
        <v>0</v>
      </c>
      <c r="H34" s="13">
        <v>0</v>
      </c>
      <c r="I34" s="13">
        <f t="shared" si="0"/>
        <v>0</v>
      </c>
      <c r="J34" s="33">
        <f t="shared" si="1"/>
        <v>0</v>
      </c>
      <c r="K34" s="13">
        <f t="shared" si="4"/>
        <v>6.3598349999999995</v>
      </c>
      <c r="L34" s="13">
        <f t="shared" si="2"/>
        <v>6.3598349999999995</v>
      </c>
      <c r="N34" s="28">
        <v>0</v>
      </c>
    </row>
  </sheetData>
  <mergeCells count="11">
    <mergeCell ref="K3:K4"/>
    <mergeCell ref="L3:L4"/>
    <mergeCell ref="A1:J1"/>
    <mergeCell ref="A3:A4"/>
    <mergeCell ref="B3:B4"/>
    <mergeCell ref="C3:C4"/>
    <mergeCell ref="D3:D4"/>
    <mergeCell ref="E3:E4"/>
    <mergeCell ref="F3:H3"/>
    <mergeCell ref="I3:I4"/>
    <mergeCell ref="J3:J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1D21-F5E1-4C10-AC68-E4D3A35D0B4A}">
  <dimension ref="A1:AA31"/>
  <sheetViews>
    <sheetView topLeftCell="D1" workbookViewId="0">
      <selection activeCell="E25" sqref="E25"/>
    </sheetView>
  </sheetViews>
  <sheetFormatPr defaultRowHeight="15" x14ac:dyDescent="0.25"/>
  <cols>
    <col min="1" max="1" width="6" style="6" customWidth="1"/>
    <col min="2" max="2" width="48.5703125" style="2" customWidth="1"/>
    <col min="3" max="3" width="10.140625" style="2" customWidth="1"/>
    <col min="4" max="4" width="16.140625" style="6" customWidth="1"/>
    <col min="5" max="5" width="32" style="2" customWidth="1"/>
    <col min="6" max="10" width="10.7109375" style="2" customWidth="1"/>
    <col min="11" max="20" width="8.42578125" style="2" customWidth="1"/>
    <col min="21" max="21" width="9.140625" style="2"/>
    <col min="22" max="22" width="32" style="2" customWidth="1"/>
    <col min="23" max="27" width="15.140625" style="2" bestFit="1" customWidth="1"/>
    <col min="28" max="16384" width="9.140625" style="2"/>
  </cols>
  <sheetData>
    <row r="1" spans="1:27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7" s="6" customFormat="1" ht="19.5" customHeight="1" x14ac:dyDescent="0.25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5" t="s">
        <v>6</v>
      </c>
      <c r="G3" s="5"/>
      <c r="H3" s="5"/>
      <c r="I3" s="5"/>
      <c r="J3" s="5"/>
      <c r="K3" s="5" t="s">
        <v>7</v>
      </c>
      <c r="L3" s="5"/>
      <c r="M3" s="5"/>
      <c r="N3" s="5"/>
      <c r="O3" s="5"/>
      <c r="P3" s="5" t="s">
        <v>8</v>
      </c>
      <c r="Q3" s="5"/>
      <c r="R3" s="5"/>
      <c r="S3" s="5"/>
      <c r="T3" s="5"/>
    </row>
    <row r="4" spans="1:27" s="6" customFormat="1" ht="19.5" customHeight="1" x14ac:dyDescent="0.25">
      <c r="A4" s="7"/>
      <c r="B4" s="7"/>
      <c r="C4" s="8"/>
      <c r="D4" s="7"/>
      <c r="E4" s="7"/>
      <c r="F4" s="9">
        <v>2026</v>
      </c>
      <c r="G4" s="10">
        <v>2027</v>
      </c>
      <c r="H4" s="9">
        <v>2028</v>
      </c>
      <c r="I4" s="9">
        <v>2029</v>
      </c>
      <c r="J4" s="10">
        <v>2030</v>
      </c>
      <c r="K4" s="9">
        <v>2026</v>
      </c>
      <c r="L4" s="10">
        <v>2027</v>
      </c>
      <c r="M4" s="9">
        <v>2028</v>
      </c>
      <c r="N4" s="9">
        <v>2029</v>
      </c>
      <c r="O4" s="10">
        <v>2030</v>
      </c>
      <c r="P4" s="9">
        <v>2026</v>
      </c>
      <c r="Q4" s="10">
        <v>2027</v>
      </c>
      <c r="R4" s="9">
        <v>2028</v>
      </c>
      <c r="S4" s="9">
        <v>2029</v>
      </c>
      <c r="T4" s="10">
        <v>2030</v>
      </c>
      <c r="W4" s="6">
        <v>2026</v>
      </c>
      <c r="X4" s="6">
        <v>2027</v>
      </c>
      <c r="Y4" s="6">
        <v>2028</v>
      </c>
      <c r="Z4" s="6">
        <v>2029</v>
      </c>
      <c r="AA4" s="6">
        <v>2030</v>
      </c>
    </row>
    <row r="5" spans="1:27" x14ac:dyDescent="0.25">
      <c r="A5" s="11">
        <v>1</v>
      </c>
      <c r="B5" s="12" t="s">
        <v>9</v>
      </c>
      <c r="C5" s="13">
        <v>2</v>
      </c>
      <c r="D5" s="11">
        <v>2.4E-2</v>
      </c>
      <c r="E5" s="12" t="s">
        <v>10</v>
      </c>
      <c r="F5" s="13">
        <v>431366.40860000002</v>
      </c>
      <c r="G5" s="13">
        <v>438872.18410964007</v>
      </c>
      <c r="H5" s="13">
        <v>446508.56011314783</v>
      </c>
      <c r="I5" s="13">
        <v>454277.80905911664</v>
      </c>
      <c r="J5" s="13">
        <v>462182.24293674529</v>
      </c>
      <c r="K5" s="14">
        <f>(F5/1000)*D5</f>
        <v>10.352793806399999</v>
      </c>
      <c r="L5" s="14">
        <f>(G5/1000)*D5</f>
        <v>10.532932418631363</v>
      </c>
      <c r="M5" s="14">
        <f>(H5/1000)*D5</f>
        <v>10.716205442715548</v>
      </c>
      <c r="N5" s="14">
        <f>(I5/1000)*D5</f>
        <v>10.902667417418799</v>
      </c>
      <c r="O5" s="14">
        <f>(J5/1000)*D5</f>
        <v>11.092373830481888</v>
      </c>
      <c r="P5" s="14">
        <f t="shared" ref="P5:P31" si="0">K5-C5</f>
        <v>8.3527938063999994</v>
      </c>
      <c r="Q5" s="14">
        <f t="shared" ref="Q5:Q31" si="1">L5-C5</f>
        <v>8.5329324186313631</v>
      </c>
      <c r="R5" s="14">
        <f t="shared" ref="R5:R31" si="2">M5-C5</f>
        <v>8.7162054427155482</v>
      </c>
      <c r="S5" s="14">
        <f t="shared" ref="S5:S31" si="3">N5-C5</f>
        <v>8.9026674174187992</v>
      </c>
      <c r="T5" s="14">
        <f t="shared" ref="T5:T31" si="4">O5-C5</f>
        <v>9.092373830481888</v>
      </c>
      <c r="V5" s="15" t="s">
        <v>9</v>
      </c>
      <c r="W5" s="16">
        <v>8.3527938063999994</v>
      </c>
      <c r="X5" s="16">
        <v>8.5329324186313631</v>
      </c>
      <c r="Y5" s="16">
        <v>8.7162054427155482</v>
      </c>
      <c r="Z5" s="16">
        <v>8.9026674174187992</v>
      </c>
      <c r="AA5" s="16">
        <v>9.092373830481888</v>
      </c>
    </row>
    <row r="6" spans="1:27" x14ac:dyDescent="0.25">
      <c r="A6" s="11">
        <v>2</v>
      </c>
      <c r="B6" s="12" t="s">
        <v>11</v>
      </c>
      <c r="C6" s="13">
        <v>3</v>
      </c>
      <c r="D6" s="11">
        <v>0.03</v>
      </c>
      <c r="E6" s="12" t="s">
        <v>10</v>
      </c>
      <c r="F6" s="13">
        <v>431366.40860000002</v>
      </c>
      <c r="G6" s="13">
        <v>438872.18410964007</v>
      </c>
      <c r="H6" s="13">
        <v>446508.56011314783</v>
      </c>
      <c r="I6" s="13">
        <v>454277.80905911664</v>
      </c>
      <c r="J6" s="13">
        <v>462182.24293674529</v>
      </c>
      <c r="K6" s="14">
        <f t="shared" ref="K6:K31" si="5">(F6/1000)*D6</f>
        <v>12.940992258</v>
      </c>
      <c r="L6" s="14">
        <f t="shared" ref="L6:L31" si="6">(G6/1000)*D6</f>
        <v>13.166165523289203</v>
      </c>
      <c r="M6" s="14">
        <f t="shared" ref="M6:M31" si="7">(H6/1000)*D6</f>
        <v>13.395256803394435</v>
      </c>
      <c r="N6" s="14">
        <f t="shared" ref="N6:N31" si="8">(I6/1000)*D6</f>
        <v>13.628334271773499</v>
      </c>
      <c r="O6" s="14">
        <f t="shared" ref="O6:O31" si="9">(J6/1000)*D6</f>
        <v>13.865467288102359</v>
      </c>
      <c r="P6" s="14">
        <f t="shared" si="0"/>
        <v>9.9409922579999996</v>
      </c>
      <c r="Q6" s="14">
        <f t="shared" si="1"/>
        <v>10.166165523289203</v>
      </c>
      <c r="R6" s="14">
        <f t="shared" si="2"/>
        <v>10.395256803394435</v>
      </c>
      <c r="S6" s="14">
        <f t="shared" si="3"/>
        <v>10.628334271773499</v>
      </c>
      <c r="T6" s="14">
        <f t="shared" si="4"/>
        <v>10.865467288102359</v>
      </c>
      <c r="V6" s="2" t="s">
        <v>11</v>
      </c>
      <c r="W6" s="16">
        <v>9.9409922579999996</v>
      </c>
      <c r="X6" s="16">
        <v>10.166165523289203</v>
      </c>
      <c r="Y6" s="16">
        <v>10.395256803394435</v>
      </c>
      <c r="Z6" s="16">
        <v>10.628334271773499</v>
      </c>
      <c r="AA6" s="16">
        <v>10.865467288102359</v>
      </c>
    </row>
    <row r="7" spans="1:27" x14ac:dyDescent="0.25">
      <c r="A7" s="11">
        <v>3</v>
      </c>
      <c r="B7" s="12" t="s">
        <v>12</v>
      </c>
      <c r="C7" s="13">
        <v>2</v>
      </c>
      <c r="D7" s="11">
        <v>0.02</v>
      </c>
      <c r="E7" s="12" t="s">
        <v>10</v>
      </c>
      <c r="F7" s="13">
        <v>431366.40860000002</v>
      </c>
      <c r="G7" s="13">
        <v>438872.18410964007</v>
      </c>
      <c r="H7" s="13">
        <v>446508.56011314783</v>
      </c>
      <c r="I7" s="13">
        <v>454277.80905911664</v>
      </c>
      <c r="J7" s="13">
        <v>462182.24293674529</v>
      </c>
      <c r="K7" s="14">
        <f t="shared" si="5"/>
        <v>8.6273281720000004</v>
      </c>
      <c r="L7" s="14">
        <f t="shared" si="6"/>
        <v>8.7774436821928017</v>
      </c>
      <c r="M7" s="14">
        <f t="shared" si="7"/>
        <v>8.9301712022629562</v>
      </c>
      <c r="N7" s="14">
        <f t="shared" si="8"/>
        <v>9.0855561811823335</v>
      </c>
      <c r="O7" s="14">
        <f t="shared" si="9"/>
        <v>9.2436448587349069</v>
      </c>
      <c r="P7" s="14">
        <f t="shared" si="0"/>
        <v>6.6273281720000004</v>
      </c>
      <c r="Q7" s="14">
        <f t="shared" si="1"/>
        <v>6.7774436821928017</v>
      </c>
      <c r="R7" s="14">
        <f t="shared" si="2"/>
        <v>6.9301712022629562</v>
      </c>
      <c r="S7" s="14">
        <f t="shared" si="3"/>
        <v>7.0855561811823335</v>
      </c>
      <c r="T7" s="14">
        <f t="shared" si="4"/>
        <v>7.2436448587349069</v>
      </c>
      <c r="V7" s="2" t="s">
        <v>12</v>
      </c>
      <c r="W7" s="16">
        <v>6.6273281720000004</v>
      </c>
      <c r="X7" s="16">
        <v>6.7774436821928017</v>
      </c>
      <c r="Y7" s="16">
        <v>6.9301712022629562</v>
      </c>
      <c r="Z7" s="16">
        <v>7.0855561811823335</v>
      </c>
      <c r="AA7" s="16">
        <v>7.2436448587349069</v>
      </c>
    </row>
    <row r="8" spans="1:27" x14ac:dyDescent="0.25">
      <c r="A8" s="11">
        <v>4</v>
      </c>
      <c r="B8" s="12" t="s">
        <v>13</v>
      </c>
      <c r="C8" s="13">
        <v>1</v>
      </c>
      <c r="D8" s="11">
        <v>0.02</v>
      </c>
      <c r="E8" s="12" t="s">
        <v>10</v>
      </c>
      <c r="F8" s="13">
        <v>431366.40860000002</v>
      </c>
      <c r="G8" s="13">
        <v>438872.18410964007</v>
      </c>
      <c r="H8" s="13">
        <v>446508.56011314783</v>
      </c>
      <c r="I8" s="13">
        <v>454277.80905911664</v>
      </c>
      <c r="J8" s="13">
        <v>462182.24293674529</v>
      </c>
      <c r="K8" s="14">
        <f t="shared" si="5"/>
        <v>8.6273281720000004</v>
      </c>
      <c r="L8" s="14">
        <f t="shared" si="6"/>
        <v>8.7774436821928017</v>
      </c>
      <c r="M8" s="14">
        <f t="shared" si="7"/>
        <v>8.9301712022629562</v>
      </c>
      <c r="N8" s="14">
        <f t="shared" si="8"/>
        <v>9.0855561811823335</v>
      </c>
      <c r="O8" s="14">
        <f t="shared" si="9"/>
        <v>9.2436448587349069</v>
      </c>
      <c r="P8" s="14">
        <f t="shared" si="0"/>
        <v>7.6273281720000004</v>
      </c>
      <c r="Q8" s="14">
        <f t="shared" si="1"/>
        <v>7.7774436821928017</v>
      </c>
      <c r="R8" s="14">
        <f t="shared" si="2"/>
        <v>7.9301712022629562</v>
      </c>
      <c r="S8" s="14">
        <f t="shared" si="3"/>
        <v>8.0855561811823335</v>
      </c>
      <c r="T8" s="14">
        <f t="shared" si="4"/>
        <v>8.2436448587349069</v>
      </c>
      <c r="V8" s="16" t="s">
        <v>13</v>
      </c>
      <c r="W8" s="16">
        <v>7.6273281720000004</v>
      </c>
      <c r="X8" s="16">
        <v>7.7774436821928017</v>
      </c>
      <c r="Y8" s="16">
        <v>7.9301712022629562</v>
      </c>
      <c r="Z8" s="16">
        <v>8.0855561811823335</v>
      </c>
      <c r="AA8" s="16">
        <v>8.2436448587349069</v>
      </c>
    </row>
    <row r="9" spans="1:27" x14ac:dyDescent="0.25">
      <c r="A9" s="11">
        <v>5</v>
      </c>
      <c r="B9" s="12" t="s">
        <v>14</v>
      </c>
      <c r="C9" s="13">
        <v>2</v>
      </c>
      <c r="D9" s="11">
        <v>0.02</v>
      </c>
      <c r="E9" s="12" t="s">
        <v>10</v>
      </c>
      <c r="F9" s="13">
        <v>431366.40860000002</v>
      </c>
      <c r="G9" s="13">
        <v>438872.18410964007</v>
      </c>
      <c r="H9" s="13">
        <v>446508.56011314783</v>
      </c>
      <c r="I9" s="13">
        <v>454277.80905911664</v>
      </c>
      <c r="J9" s="13">
        <v>462182.24293674529</v>
      </c>
      <c r="K9" s="14">
        <f t="shared" si="5"/>
        <v>8.6273281720000004</v>
      </c>
      <c r="L9" s="14">
        <f t="shared" si="6"/>
        <v>8.7774436821928017</v>
      </c>
      <c r="M9" s="14">
        <f t="shared" si="7"/>
        <v>8.9301712022629562</v>
      </c>
      <c r="N9" s="14">
        <f t="shared" si="8"/>
        <v>9.0855561811823335</v>
      </c>
      <c r="O9" s="14">
        <f t="shared" si="9"/>
        <v>9.2436448587349069</v>
      </c>
      <c r="P9" s="14">
        <f t="shared" si="0"/>
        <v>6.6273281720000004</v>
      </c>
      <c r="Q9" s="14">
        <f t="shared" si="1"/>
        <v>6.7774436821928017</v>
      </c>
      <c r="R9" s="14">
        <f t="shared" si="2"/>
        <v>6.9301712022629562</v>
      </c>
      <c r="S9" s="14">
        <f t="shared" si="3"/>
        <v>7.0855561811823335</v>
      </c>
      <c r="T9" s="14">
        <f t="shared" si="4"/>
        <v>7.2436448587349069</v>
      </c>
      <c r="V9" s="17" t="s">
        <v>14</v>
      </c>
      <c r="W9" s="16">
        <v>6.6273281720000004</v>
      </c>
      <c r="X9" s="16">
        <v>6.7774436821928017</v>
      </c>
      <c r="Y9" s="16">
        <v>6.9301712022629562</v>
      </c>
      <c r="Z9" s="16">
        <v>7.0855561811823335</v>
      </c>
      <c r="AA9" s="16">
        <v>7.2436448587349069</v>
      </c>
    </row>
    <row r="10" spans="1:27" x14ac:dyDescent="0.25">
      <c r="A10" s="11">
        <v>6</v>
      </c>
      <c r="B10" s="12" t="s">
        <v>15</v>
      </c>
      <c r="C10" s="13">
        <v>2</v>
      </c>
      <c r="D10" s="11">
        <v>0.01</v>
      </c>
      <c r="E10" s="12" t="s">
        <v>10</v>
      </c>
      <c r="F10" s="13">
        <v>431366.40860000002</v>
      </c>
      <c r="G10" s="13">
        <v>438872.18410964007</v>
      </c>
      <c r="H10" s="13">
        <v>446508.56011314783</v>
      </c>
      <c r="I10" s="13">
        <v>454277.80905911664</v>
      </c>
      <c r="J10" s="13">
        <v>462182.24293674529</v>
      </c>
      <c r="K10" s="14">
        <f t="shared" si="5"/>
        <v>4.3136640860000002</v>
      </c>
      <c r="L10" s="14">
        <f t="shared" si="6"/>
        <v>4.3887218410964008</v>
      </c>
      <c r="M10" s="14">
        <f t="shared" si="7"/>
        <v>4.4650856011314781</v>
      </c>
      <c r="N10" s="14">
        <f t="shared" si="8"/>
        <v>4.5427780905911668</v>
      </c>
      <c r="O10" s="14">
        <f t="shared" si="9"/>
        <v>4.6218224293674535</v>
      </c>
      <c r="P10" s="14">
        <f t="shared" si="0"/>
        <v>2.3136640860000002</v>
      </c>
      <c r="Q10" s="14">
        <f t="shared" si="1"/>
        <v>2.3887218410964008</v>
      </c>
      <c r="R10" s="14">
        <f t="shared" si="2"/>
        <v>2.4650856011314781</v>
      </c>
      <c r="S10" s="14">
        <f t="shared" si="3"/>
        <v>2.5427780905911668</v>
      </c>
      <c r="T10" s="14">
        <f t="shared" si="4"/>
        <v>2.6218224293674535</v>
      </c>
      <c r="V10" s="2" t="s">
        <v>15</v>
      </c>
      <c r="W10" s="16">
        <v>2.3136640860000002</v>
      </c>
      <c r="X10" s="16">
        <v>2.3887218410964008</v>
      </c>
      <c r="Y10" s="16">
        <v>2.4650856011314781</v>
      </c>
      <c r="Z10" s="16">
        <v>2.5427780905911668</v>
      </c>
      <c r="AA10" s="16">
        <v>2.6218224293674535</v>
      </c>
    </row>
    <row r="11" spans="1:27" x14ac:dyDescent="0.25">
      <c r="A11" s="11">
        <v>7</v>
      </c>
      <c r="B11" s="12" t="s">
        <v>16</v>
      </c>
      <c r="C11" s="13">
        <v>2</v>
      </c>
      <c r="D11" s="11">
        <v>0.01</v>
      </c>
      <c r="E11" s="12" t="s">
        <v>10</v>
      </c>
      <c r="F11" s="13">
        <v>431366.40860000002</v>
      </c>
      <c r="G11" s="13">
        <v>438872.18410964007</v>
      </c>
      <c r="H11" s="13">
        <v>446508.56011314783</v>
      </c>
      <c r="I11" s="13">
        <v>454277.80905911664</v>
      </c>
      <c r="J11" s="13">
        <v>462182.24293674529</v>
      </c>
      <c r="K11" s="14">
        <f t="shared" si="5"/>
        <v>4.3136640860000002</v>
      </c>
      <c r="L11" s="14">
        <f t="shared" si="6"/>
        <v>4.3887218410964008</v>
      </c>
      <c r="M11" s="14">
        <f t="shared" si="7"/>
        <v>4.4650856011314781</v>
      </c>
      <c r="N11" s="14">
        <f t="shared" si="8"/>
        <v>4.5427780905911668</v>
      </c>
      <c r="O11" s="14">
        <f t="shared" si="9"/>
        <v>4.6218224293674535</v>
      </c>
      <c r="P11" s="14">
        <f t="shared" si="0"/>
        <v>2.3136640860000002</v>
      </c>
      <c r="Q11" s="14">
        <f t="shared" si="1"/>
        <v>2.3887218410964008</v>
      </c>
      <c r="R11" s="14">
        <f t="shared" si="2"/>
        <v>2.4650856011314781</v>
      </c>
      <c r="S11" s="14">
        <f t="shared" si="3"/>
        <v>2.5427780905911668</v>
      </c>
      <c r="T11" s="14">
        <f t="shared" si="4"/>
        <v>2.6218224293674535</v>
      </c>
      <c r="V11" s="2" t="s">
        <v>16</v>
      </c>
      <c r="W11" s="16">
        <v>2.3136640860000002</v>
      </c>
      <c r="X11" s="16">
        <v>2.3887218410964008</v>
      </c>
      <c r="Y11" s="16">
        <v>2.4650856011314781</v>
      </c>
      <c r="Z11" s="16">
        <v>2.5427780905911668</v>
      </c>
      <c r="AA11" s="16">
        <v>2.6218224293674535</v>
      </c>
    </row>
    <row r="12" spans="1:27" x14ac:dyDescent="0.25">
      <c r="A12" s="11">
        <v>8</v>
      </c>
      <c r="B12" s="12" t="s">
        <v>17</v>
      </c>
      <c r="C12" s="13">
        <v>3</v>
      </c>
      <c r="D12" s="11">
        <v>0.02</v>
      </c>
      <c r="E12" s="12" t="s">
        <v>10</v>
      </c>
      <c r="F12" s="13">
        <v>431366.40860000002</v>
      </c>
      <c r="G12" s="13">
        <v>438872.18410964007</v>
      </c>
      <c r="H12" s="13">
        <v>446508.56011314783</v>
      </c>
      <c r="I12" s="13">
        <v>454277.80905911664</v>
      </c>
      <c r="J12" s="13">
        <v>462182.24293674529</v>
      </c>
      <c r="K12" s="14">
        <f t="shared" si="5"/>
        <v>8.6273281720000004</v>
      </c>
      <c r="L12" s="14">
        <f t="shared" si="6"/>
        <v>8.7774436821928017</v>
      </c>
      <c r="M12" s="14">
        <f t="shared" si="7"/>
        <v>8.9301712022629562</v>
      </c>
      <c r="N12" s="14">
        <f t="shared" si="8"/>
        <v>9.0855561811823335</v>
      </c>
      <c r="O12" s="14">
        <f t="shared" si="9"/>
        <v>9.2436448587349069</v>
      </c>
      <c r="P12" s="14">
        <f t="shared" si="0"/>
        <v>5.6273281720000004</v>
      </c>
      <c r="Q12" s="14">
        <f t="shared" si="1"/>
        <v>5.7774436821928017</v>
      </c>
      <c r="R12" s="14">
        <f t="shared" si="2"/>
        <v>5.9301712022629562</v>
      </c>
      <c r="S12" s="14">
        <f t="shared" si="3"/>
        <v>6.0855561811823335</v>
      </c>
      <c r="T12" s="14">
        <f t="shared" si="4"/>
        <v>6.2436448587349069</v>
      </c>
      <c r="V12" s="2" t="s">
        <v>17</v>
      </c>
      <c r="W12" s="16">
        <v>5.6273281720000004</v>
      </c>
      <c r="X12" s="16">
        <v>5.7774436821928017</v>
      </c>
      <c r="Y12" s="16">
        <v>5.9301712022629562</v>
      </c>
      <c r="Z12" s="16">
        <v>6.0855561811823335</v>
      </c>
      <c r="AA12" s="16">
        <v>6.2436448587349069</v>
      </c>
    </row>
    <row r="13" spans="1:27" x14ac:dyDescent="0.25">
      <c r="A13" s="11">
        <v>9</v>
      </c>
      <c r="B13" s="12" t="s">
        <v>18</v>
      </c>
      <c r="C13" s="13">
        <v>2</v>
      </c>
      <c r="D13" s="11">
        <v>1.2999999999999999E-2</v>
      </c>
      <c r="E13" s="12" t="s">
        <v>10</v>
      </c>
      <c r="F13" s="13">
        <v>431366.40860000002</v>
      </c>
      <c r="G13" s="13">
        <v>438872.18410964007</v>
      </c>
      <c r="H13" s="13">
        <v>446508.56011314783</v>
      </c>
      <c r="I13" s="13">
        <v>454277.80905911664</v>
      </c>
      <c r="J13" s="13">
        <v>462182.24293674529</v>
      </c>
      <c r="K13" s="14">
        <f t="shared" si="5"/>
        <v>5.6077633117999994</v>
      </c>
      <c r="L13" s="14">
        <f t="shared" si="6"/>
        <v>5.705338393425321</v>
      </c>
      <c r="M13" s="14">
        <f t="shared" si="7"/>
        <v>5.8046112814709216</v>
      </c>
      <c r="N13" s="14">
        <f t="shared" si="8"/>
        <v>5.9056115177685156</v>
      </c>
      <c r="O13" s="14">
        <f t="shared" si="9"/>
        <v>6.0083691581776888</v>
      </c>
      <c r="P13" s="14">
        <f t="shared" si="0"/>
        <v>3.6077633117999994</v>
      </c>
      <c r="Q13" s="14">
        <f t="shared" si="1"/>
        <v>3.705338393425321</v>
      </c>
      <c r="R13" s="14">
        <f t="shared" si="2"/>
        <v>3.8046112814709216</v>
      </c>
      <c r="S13" s="14">
        <f t="shared" si="3"/>
        <v>3.9056115177685156</v>
      </c>
      <c r="T13" s="14">
        <f t="shared" si="4"/>
        <v>4.0083691581776888</v>
      </c>
      <c r="V13" s="2" t="s">
        <v>18</v>
      </c>
      <c r="W13" s="16">
        <v>3.6077633117999994</v>
      </c>
      <c r="X13" s="16">
        <v>3.705338393425321</v>
      </c>
      <c r="Y13" s="16">
        <v>3.8046112814709216</v>
      </c>
      <c r="Z13" s="16">
        <v>3.9056115177685156</v>
      </c>
      <c r="AA13" s="16">
        <v>4.0083691581776888</v>
      </c>
    </row>
    <row r="14" spans="1:27" x14ac:dyDescent="0.25">
      <c r="A14" s="11">
        <v>10</v>
      </c>
      <c r="B14" s="12" t="s">
        <v>19</v>
      </c>
      <c r="C14" s="13">
        <v>0</v>
      </c>
      <c r="D14" s="11">
        <v>3.7000000000000002E-3</v>
      </c>
      <c r="E14" s="12" t="s">
        <v>10</v>
      </c>
      <c r="F14" s="13">
        <v>431366.40860000002</v>
      </c>
      <c r="G14" s="13">
        <v>438872.18410964007</v>
      </c>
      <c r="H14" s="13">
        <v>446508.56011314783</v>
      </c>
      <c r="I14" s="13">
        <v>454277.80905911664</v>
      </c>
      <c r="J14" s="13">
        <v>462182.24293674529</v>
      </c>
      <c r="K14" s="14">
        <f t="shared" si="5"/>
        <v>1.5960557118200001</v>
      </c>
      <c r="L14" s="14">
        <f t="shared" si="6"/>
        <v>1.6238270812056685</v>
      </c>
      <c r="M14" s="14">
        <f t="shared" si="7"/>
        <v>1.6520816724186471</v>
      </c>
      <c r="N14" s="14">
        <f t="shared" si="8"/>
        <v>1.6808278935187315</v>
      </c>
      <c r="O14" s="14">
        <f t="shared" si="9"/>
        <v>1.7100742988659576</v>
      </c>
      <c r="P14" s="14">
        <f t="shared" si="0"/>
        <v>1.5960557118200001</v>
      </c>
      <c r="Q14" s="14">
        <f t="shared" si="1"/>
        <v>1.6238270812056685</v>
      </c>
      <c r="R14" s="14">
        <f t="shared" si="2"/>
        <v>1.6520816724186471</v>
      </c>
      <c r="S14" s="14">
        <f t="shared" si="3"/>
        <v>1.6808278935187315</v>
      </c>
      <c r="T14" s="14">
        <f t="shared" si="4"/>
        <v>1.7100742988659576</v>
      </c>
      <c r="V14" s="2" t="s">
        <v>19</v>
      </c>
      <c r="W14" s="16">
        <v>1.5960557118200001</v>
      </c>
      <c r="X14" s="16">
        <v>1.6238270812056685</v>
      </c>
      <c r="Y14" s="16">
        <v>1.6520816724186471</v>
      </c>
      <c r="Z14" s="16">
        <v>1.6808278935187315</v>
      </c>
      <c r="AA14" s="16">
        <v>1.7100742988659576</v>
      </c>
    </row>
    <row r="15" spans="1:27" x14ac:dyDescent="0.25">
      <c r="A15" s="11">
        <v>11</v>
      </c>
      <c r="B15" s="12" t="s">
        <v>20</v>
      </c>
      <c r="C15" s="13">
        <v>0</v>
      </c>
      <c r="D15" s="11">
        <v>0.01</v>
      </c>
      <c r="E15" s="12" t="s">
        <v>10</v>
      </c>
      <c r="F15" s="13">
        <v>431366.40860000002</v>
      </c>
      <c r="G15" s="13">
        <v>438872.18410964007</v>
      </c>
      <c r="H15" s="13">
        <v>446508.56011314783</v>
      </c>
      <c r="I15" s="13">
        <v>454277.80905911664</v>
      </c>
      <c r="J15" s="13">
        <v>462182.24293674529</v>
      </c>
      <c r="K15" s="14">
        <f t="shared" si="5"/>
        <v>4.3136640860000002</v>
      </c>
      <c r="L15" s="14">
        <f t="shared" si="6"/>
        <v>4.3887218410964008</v>
      </c>
      <c r="M15" s="14">
        <f t="shared" si="7"/>
        <v>4.4650856011314781</v>
      </c>
      <c r="N15" s="14">
        <f t="shared" si="8"/>
        <v>4.5427780905911668</v>
      </c>
      <c r="O15" s="14">
        <f t="shared" si="9"/>
        <v>4.6218224293674535</v>
      </c>
      <c r="P15" s="14">
        <f t="shared" si="0"/>
        <v>4.3136640860000002</v>
      </c>
      <c r="Q15" s="14">
        <f t="shared" si="1"/>
        <v>4.3887218410964008</v>
      </c>
      <c r="R15" s="14">
        <f t="shared" si="2"/>
        <v>4.4650856011314781</v>
      </c>
      <c r="S15" s="14">
        <f t="shared" si="3"/>
        <v>4.5427780905911668</v>
      </c>
      <c r="T15" s="14">
        <f t="shared" si="4"/>
        <v>4.6218224293674535</v>
      </c>
      <c r="V15" s="2" t="s">
        <v>20</v>
      </c>
      <c r="W15" s="16">
        <v>4.3136640860000002</v>
      </c>
      <c r="X15" s="16">
        <v>4.3887218410964008</v>
      </c>
      <c r="Y15" s="16">
        <v>4.4650856011314781</v>
      </c>
      <c r="Z15" s="16">
        <v>4.5427780905911668</v>
      </c>
      <c r="AA15" s="16">
        <v>4.6218224293674535</v>
      </c>
    </row>
    <row r="16" spans="1:27" x14ac:dyDescent="0.25">
      <c r="A16" s="11">
        <v>12</v>
      </c>
      <c r="B16" s="12" t="s">
        <v>21</v>
      </c>
      <c r="C16" s="13">
        <v>3</v>
      </c>
      <c r="D16" s="11">
        <v>0.01</v>
      </c>
      <c r="E16" s="12" t="s">
        <v>10</v>
      </c>
      <c r="F16" s="13">
        <v>431366.40860000002</v>
      </c>
      <c r="G16" s="13">
        <v>438872.18410964007</v>
      </c>
      <c r="H16" s="13">
        <v>446508.56011314783</v>
      </c>
      <c r="I16" s="13">
        <v>454277.80905911664</v>
      </c>
      <c r="J16" s="13">
        <v>462182.24293674529</v>
      </c>
      <c r="K16" s="14">
        <f t="shared" si="5"/>
        <v>4.3136640860000002</v>
      </c>
      <c r="L16" s="14">
        <f t="shared" si="6"/>
        <v>4.3887218410964008</v>
      </c>
      <c r="M16" s="14">
        <f t="shared" si="7"/>
        <v>4.4650856011314781</v>
      </c>
      <c r="N16" s="14">
        <f t="shared" si="8"/>
        <v>4.5427780905911668</v>
      </c>
      <c r="O16" s="14">
        <f t="shared" si="9"/>
        <v>4.6218224293674535</v>
      </c>
      <c r="P16" s="14">
        <f t="shared" si="0"/>
        <v>1.3136640860000002</v>
      </c>
      <c r="Q16" s="14">
        <f t="shared" si="1"/>
        <v>1.3887218410964008</v>
      </c>
      <c r="R16" s="14">
        <f t="shared" si="2"/>
        <v>1.4650856011314781</v>
      </c>
      <c r="S16" s="14">
        <f t="shared" si="3"/>
        <v>1.5427780905911668</v>
      </c>
      <c r="T16" s="14">
        <f t="shared" si="4"/>
        <v>1.6218224293674535</v>
      </c>
      <c r="V16" s="2" t="s">
        <v>21</v>
      </c>
      <c r="W16" s="16">
        <v>1.3136640860000002</v>
      </c>
      <c r="X16" s="16">
        <v>1.3887218410964008</v>
      </c>
      <c r="Y16" s="16">
        <v>1.4650856011314781</v>
      </c>
      <c r="Z16" s="16">
        <v>1.5427780905911668</v>
      </c>
      <c r="AA16" s="16">
        <v>1.6218224293674535</v>
      </c>
    </row>
    <row r="17" spans="1:27" x14ac:dyDescent="0.25">
      <c r="A17" s="11">
        <v>13</v>
      </c>
      <c r="B17" s="12" t="s">
        <v>22</v>
      </c>
      <c r="C17" s="13">
        <v>0</v>
      </c>
      <c r="D17" s="11">
        <v>2.2000000000000001E-3</v>
      </c>
      <c r="E17" s="12" t="s">
        <v>10</v>
      </c>
      <c r="F17" s="13">
        <v>431366.40860000002</v>
      </c>
      <c r="G17" s="13">
        <v>438872.18410964007</v>
      </c>
      <c r="H17" s="13">
        <v>446508.56011314783</v>
      </c>
      <c r="I17" s="13">
        <v>454277.80905911664</v>
      </c>
      <c r="J17" s="13">
        <v>462182.24293674529</v>
      </c>
      <c r="K17" s="14">
        <f t="shared" si="5"/>
        <v>0.9490060989200001</v>
      </c>
      <c r="L17" s="14">
        <f t="shared" si="6"/>
        <v>0.96551880504120824</v>
      </c>
      <c r="M17" s="14">
        <f t="shared" si="7"/>
        <v>0.98231883224892536</v>
      </c>
      <c r="N17" s="14">
        <f t="shared" si="8"/>
        <v>0.99941117993005668</v>
      </c>
      <c r="O17" s="14">
        <f t="shared" si="9"/>
        <v>1.0168009344608397</v>
      </c>
      <c r="P17" s="14">
        <f t="shared" si="0"/>
        <v>0.9490060989200001</v>
      </c>
      <c r="Q17" s="14">
        <f t="shared" si="1"/>
        <v>0.96551880504120824</v>
      </c>
      <c r="R17" s="14">
        <f t="shared" si="2"/>
        <v>0.98231883224892536</v>
      </c>
      <c r="S17" s="14">
        <f t="shared" si="3"/>
        <v>0.99941117993005668</v>
      </c>
      <c r="T17" s="14">
        <f t="shared" si="4"/>
        <v>1.0168009344608397</v>
      </c>
      <c r="V17" s="2" t="s">
        <v>22</v>
      </c>
      <c r="W17" s="16">
        <v>0.9490060989200001</v>
      </c>
      <c r="X17" s="16">
        <v>0.96551880504120824</v>
      </c>
      <c r="Y17" s="16">
        <v>0.98231883224892536</v>
      </c>
      <c r="Z17" s="16">
        <v>0.99941117993005668</v>
      </c>
      <c r="AA17" s="16">
        <v>1.0168009344608397</v>
      </c>
    </row>
    <row r="18" spans="1:27" x14ac:dyDescent="0.25">
      <c r="A18" s="11">
        <v>14</v>
      </c>
      <c r="B18" s="12" t="s">
        <v>23</v>
      </c>
      <c r="C18" s="13">
        <v>60</v>
      </c>
      <c r="D18" s="11">
        <v>1</v>
      </c>
      <c r="E18" s="12" t="s">
        <v>10</v>
      </c>
      <c r="F18" s="13">
        <v>431366.40860000002</v>
      </c>
      <c r="G18" s="13">
        <v>438872.18410964007</v>
      </c>
      <c r="H18" s="13">
        <v>446508.56011314783</v>
      </c>
      <c r="I18" s="13">
        <v>454277.80905911664</v>
      </c>
      <c r="J18" s="13">
        <v>462182.24293674529</v>
      </c>
      <c r="K18" s="14">
        <f t="shared" si="5"/>
        <v>431.3664086</v>
      </c>
      <c r="L18" s="14">
        <f t="shared" si="6"/>
        <v>438.8721841096401</v>
      </c>
      <c r="M18" s="14">
        <f t="shared" si="7"/>
        <v>446.50856011314784</v>
      </c>
      <c r="N18" s="14">
        <f t="shared" si="8"/>
        <v>454.27780905911663</v>
      </c>
      <c r="O18" s="14">
        <f t="shared" si="9"/>
        <v>462.1822429367453</v>
      </c>
      <c r="P18" s="14">
        <f t="shared" si="0"/>
        <v>371.3664086</v>
      </c>
      <c r="Q18" s="14">
        <f t="shared" si="1"/>
        <v>378.8721841096401</v>
      </c>
      <c r="R18" s="14">
        <f t="shared" si="2"/>
        <v>386.50856011314784</v>
      </c>
      <c r="S18" s="14">
        <f t="shared" si="3"/>
        <v>394.27780905911663</v>
      </c>
      <c r="T18" s="14">
        <f t="shared" si="4"/>
        <v>402.1822429367453</v>
      </c>
      <c r="V18" s="2" t="s">
        <v>23</v>
      </c>
      <c r="W18" s="16">
        <v>371.3664086</v>
      </c>
      <c r="X18" s="16">
        <v>378.8721841096401</v>
      </c>
      <c r="Y18" s="16">
        <v>386.50856011314784</v>
      </c>
      <c r="Z18" s="16">
        <v>394.27780905911663</v>
      </c>
      <c r="AA18" s="16">
        <v>402.1822429367453</v>
      </c>
    </row>
    <row r="19" spans="1:27" ht="15.75" customHeight="1" x14ac:dyDescent="0.25">
      <c r="A19" s="11">
        <v>15</v>
      </c>
      <c r="B19" s="12" t="s">
        <v>24</v>
      </c>
      <c r="C19" s="13">
        <v>25</v>
      </c>
      <c r="D19" s="11">
        <v>0.2</v>
      </c>
      <c r="E19" s="12" t="s">
        <v>10</v>
      </c>
      <c r="F19" s="13">
        <v>431366.40860000002</v>
      </c>
      <c r="G19" s="13">
        <v>438872.18410964007</v>
      </c>
      <c r="H19" s="13">
        <v>446508.56011314783</v>
      </c>
      <c r="I19" s="13">
        <v>454277.80905911664</v>
      </c>
      <c r="J19" s="13">
        <v>462182.24293674529</v>
      </c>
      <c r="K19" s="14">
        <f t="shared" si="5"/>
        <v>86.27328172</v>
      </c>
      <c r="L19" s="14">
        <f t="shared" si="6"/>
        <v>87.77443682192802</v>
      </c>
      <c r="M19" s="14">
        <f t="shared" si="7"/>
        <v>89.301712022629573</v>
      </c>
      <c r="N19" s="14">
        <f t="shared" si="8"/>
        <v>90.855561811823335</v>
      </c>
      <c r="O19" s="14">
        <f t="shared" si="9"/>
        <v>92.436448587349062</v>
      </c>
      <c r="P19" s="14">
        <f t="shared" si="0"/>
        <v>61.27328172</v>
      </c>
      <c r="Q19" s="14">
        <f t="shared" si="1"/>
        <v>62.77443682192802</v>
      </c>
      <c r="R19" s="14">
        <f t="shared" si="2"/>
        <v>64.301712022629573</v>
      </c>
      <c r="S19" s="14">
        <f t="shared" si="3"/>
        <v>65.855561811823335</v>
      </c>
      <c r="T19" s="14">
        <f t="shared" si="4"/>
        <v>67.436448587349062</v>
      </c>
      <c r="V19" s="2" t="s">
        <v>24</v>
      </c>
      <c r="W19" s="16">
        <v>61.27328172</v>
      </c>
      <c r="X19" s="16">
        <v>62.77443682192802</v>
      </c>
      <c r="Y19" s="16">
        <v>64.301712022629573</v>
      </c>
      <c r="Z19" s="16">
        <v>65.855561811823335</v>
      </c>
      <c r="AA19" s="16">
        <v>67.436448587349062</v>
      </c>
    </row>
    <row r="20" spans="1:27" x14ac:dyDescent="0.25">
      <c r="A20" s="11">
        <v>16</v>
      </c>
      <c r="B20" s="12" t="s">
        <v>25</v>
      </c>
      <c r="C20" s="13">
        <v>766</v>
      </c>
      <c r="D20" s="11">
        <v>2.4</v>
      </c>
      <c r="E20" s="12" t="s">
        <v>10</v>
      </c>
      <c r="F20" s="13">
        <v>431366.40860000002</v>
      </c>
      <c r="G20" s="13">
        <v>438872.18410964007</v>
      </c>
      <c r="H20" s="13">
        <v>446508.56011314783</v>
      </c>
      <c r="I20" s="13">
        <v>454277.80905911664</v>
      </c>
      <c r="J20" s="13">
        <v>462182.24293674529</v>
      </c>
      <c r="K20" s="14">
        <f>(F20/1000)*D20</f>
        <v>1035.27938064</v>
      </c>
      <c r="L20" s="14">
        <f t="shared" si="6"/>
        <v>1053.2932418631362</v>
      </c>
      <c r="M20" s="14">
        <f t="shared" si="7"/>
        <v>1071.6205442715548</v>
      </c>
      <c r="N20" s="14">
        <f t="shared" si="8"/>
        <v>1090.26674174188</v>
      </c>
      <c r="O20" s="14">
        <f t="shared" si="9"/>
        <v>1109.2373830481886</v>
      </c>
      <c r="P20" s="14">
        <f t="shared" si="0"/>
        <v>269.27938064</v>
      </c>
      <c r="Q20" s="14">
        <f t="shared" si="1"/>
        <v>287.29324186313625</v>
      </c>
      <c r="R20" s="14">
        <f t="shared" si="2"/>
        <v>305.62054427155476</v>
      </c>
      <c r="S20" s="14">
        <f t="shared" si="3"/>
        <v>324.26674174187997</v>
      </c>
      <c r="T20" s="14">
        <f t="shared" si="4"/>
        <v>343.23738304818858</v>
      </c>
      <c r="V20" s="2" t="s">
        <v>25</v>
      </c>
      <c r="W20" s="16">
        <v>269.27938064</v>
      </c>
      <c r="X20" s="16">
        <v>287.29324186313625</v>
      </c>
      <c r="Y20" s="16">
        <v>305.62054427155476</v>
      </c>
      <c r="Z20" s="16">
        <v>324.26674174187997</v>
      </c>
      <c r="AA20" s="16">
        <v>343.23738304818858</v>
      </c>
    </row>
    <row r="21" spans="1:27" x14ac:dyDescent="0.25">
      <c r="A21" s="11">
        <v>17</v>
      </c>
      <c r="B21" s="12" t="s">
        <v>26</v>
      </c>
      <c r="C21" s="13">
        <v>748</v>
      </c>
      <c r="D21" s="11">
        <v>2</v>
      </c>
      <c r="E21" s="12" t="s">
        <v>10</v>
      </c>
      <c r="F21" s="13">
        <v>431366.40860000002</v>
      </c>
      <c r="G21" s="13">
        <v>438872.18410964007</v>
      </c>
      <c r="H21" s="13">
        <v>446508.56011314783</v>
      </c>
      <c r="I21" s="13">
        <v>454277.80905911664</v>
      </c>
      <c r="J21" s="13">
        <v>462182.24293674529</v>
      </c>
      <c r="K21" s="14">
        <f t="shared" si="5"/>
        <v>862.7328172</v>
      </c>
      <c r="L21" s="14">
        <f t="shared" si="6"/>
        <v>877.7443682192802</v>
      </c>
      <c r="M21" s="14">
        <f t="shared" si="7"/>
        <v>893.01712022629567</v>
      </c>
      <c r="N21" s="14">
        <f t="shared" si="8"/>
        <v>908.55561811823327</v>
      </c>
      <c r="O21" s="14">
        <f t="shared" si="9"/>
        <v>924.36448587349059</v>
      </c>
      <c r="P21" s="14">
        <f t="shared" si="0"/>
        <v>114.7328172</v>
      </c>
      <c r="Q21" s="14">
        <f t="shared" si="1"/>
        <v>129.7443682192802</v>
      </c>
      <c r="R21" s="14">
        <f t="shared" si="2"/>
        <v>145.01712022629567</v>
      </c>
      <c r="S21" s="14">
        <f t="shared" si="3"/>
        <v>160.55561811823327</v>
      </c>
      <c r="T21" s="14">
        <f t="shared" si="4"/>
        <v>176.36448587349059</v>
      </c>
      <c r="V21" s="2" t="s">
        <v>26</v>
      </c>
      <c r="W21" s="16">
        <v>114.7328172</v>
      </c>
      <c r="X21" s="16">
        <v>129.7443682192802</v>
      </c>
      <c r="Y21" s="16">
        <v>145.01712022629567</v>
      </c>
      <c r="Z21" s="16">
        <v>160.55561811823327</v>
      </c>
      <c r="AA21" s="16">
        <v>176.36448587349059</v>
      </c>
    </row>
    <row r="22" spans="1:27" x14ac:dyDescent="0.25">
      <c r="A22" s="11">
        <v>18</v>
      </c>
      <c r="B22" s="12" t="s">
        <v>27</v>
      </c>
      <c r="C22" s="13">
        <v>55</v>
      </c>
      <c r="D22" s="11">
        <v>0.91</v>
      </c>
      <c r="E22" s="12" t="s">
        <v>10</v>
      </c>
      <c r="F22" s="13">
        <v>431366.40860000002</v>
      </c>
      <c r="G22" s="13">
        <v>438872.18410964007</v>
      </c>
      <c r="H22" s="13">
        <v>446508.56011314783</v>
      </c>
      <c r="I22" s="13">
        <v>454277.80905911664</v>
      </c>
      <c r="J22" s="13">
        <v>462182.24293674529</v>
      </c>
      <c r="K22" s="14">
        <f t="shared" si="5"/>
        <v>392.54343182600002</v>
      </c>
      <c r="L22" s="14">
        <f t="shared" si="6"/>
        <v>399.3736875397725</v>
      </c>
      <c r="M22" s="14">
        <f t="shared" si="7"/>
        <v>406.32278970296454</v>
      </c>
      <c r="N22" s="14">
        <f t="shared" si="8"/>
        <v>413.39280624379614</v>
      </c>
      <c r="O22" s="14">
        <f t="shared" si="9"/>
        <v>420.58584107243826</v>
      </c>
      <c r="P22" s="14">
        <f t="shared" si="0"/>
        <v>337.54343182600002</v>
      </c>
      <c r="Q22" s="14">
        <f t="shared" si="1"/>
        <v>344.3736875397725</v>
      </c>
      <c r="R22" s="14">
        <f t="shared" si="2"/>
        <v>351.32278970296454</v>
      </c>
      <c r="S22" s="14">
        <f t="shared" si="3"/>
        <v>358.39280624379614</v>
      </c>
      <c r="T22" s="14">
        <f t="shared" si="4"/>
        <v>365.58584107243826</v>
      </c>
      <c r="V22" s="2" t="s">
        <v>27</v>
      </c>
      <c r="W22" s="16">
        <v>337.54343182600002</v>
      </c>
      <c r="X22" s="16">
        <v>344.3736875397725</v>
      </c>
      <c r="Y22" s="16">
        <v>351.32278970296454</v>
      </c>
      <c r="Z22" s="16">
        <v>358.39280624379614</v>
      </c>
      <c r="AA22" s="16">
        <v>365.58584107243826</v>
      </c>
    </row>
    <row r="23" spans="1:27" x14ac:dyDescent="0.25">
      <c r="A23" s="11">
        <v>19</v>
      </c>
      <c r="B23" s="12" t="s">
        <v>28</v>
      </c>
      <c r="C23" s="13">
        <v>74</v>
      </c>
      <c r="D23" s="11">
        <v>1</v>
      </c>
      <c r="E23" s="12" t="s">
        <v>10</v>
      </c>
      <c r="F23" s="13">
        <v>431366.40860000002</v>
      </c>
      <c r="G23" s="13">
        <v>438872.18410964007</v>
      </c>
      <c r="H23" s="13">
        <v>446508.56011314783</v>
      </c>
      <c r="I23" s="13">
        <v>454277.80905911664</v>
      </c>
      <c r="J23" s="13">
        <v>462182.24293674529</v>
      </c>
      <c r="K23" s="14">
        <f t="shared" si="5"/>
        <v>431.3664086</v>
      </c>
      <c r="L23" s="14">
        <f t="shared" si="6"/>
        <v>438.8721841096401</v>
      </c>
      <c r="M23" s="14">
        <f t="shared" si="7"/>
        <v>446.50856011314784</v>
      </c>
      <c r="N23" s="14">
        <f t="shared" si="8"/>
        <v>454.27780905911663</v>
      </c>
      <c r="O23" s="14">
        <f t="shared" si="9"/>
        <v>462.1822429367453</v>
      </c>
      <c r="P23" s="14">
        <f t="shared" si="0"/>
        <v>357.3664086</v>
      </c>
      <c r="Q23" s="14">
        <f t="shared" si="1"/>
        <v>364.8721841096401</v>
      </c>
      <c r="R23" s="14">
        <f t="shared" si="2"/>
        <v>372.50856011314784</v>
      </c>
      <c r="S23" s="14">
        <f t="shared" si="3"/>
        <v>380.27780905911663</v>
      </c>
      <c r="T23" s="14">
        <f t="shared" si="4"/>
        <v>388.1822429367453</v>
      </c>
      <c r="V23" s="2" t="s">
        <v>28</v>
      </c>
      <c r="W23" s="16">
        <v>357.3664086</v>
      </c>
      <c r="X23" s="16">
        <v>364.8721841096401</v>
      </c>
      <c r="Y23" s="16">
        <v>372.50856011314784</v>
      </c>
      <c r="Z23" s="16">
        <v>380.27780905911663</v>
      </c>
      <c r="AA23" s="16">
        <v>388.1822429367453</v>
      </c>
    </row>
    <row r="24" spans="1:27" ht="75" x14ac:dyDescent="0.25">
      <c r="A24" s="11">
        <v>20</v>
      </c>
      <c r="B24" s="12" t="s">
        <v>29</v>
      </c>
      <c r="C24" s="13">
        <v>45</v>
      </c>
      <c r="D24" s="11">
        <v>1</v>
      </c>
      <c r="E24" s="12" t="s">
        <v>30</v>
      </c>
      <c r="F24" s="13">
        <f>17+103</f>
        <v>120</v>
      </c>
      <c r="G24" s="13">
        <f t="shared" ref="G24:J24" si="10">17+103</f>
        <v>120</v>
      </c>
      <c r="H24" s="13">
        <f t="shared" si="10"/>
        <v>120</v>
      </c>
      <c r="I24" s="13">
        <f t="shared" si="10"/>
        <v>120</v>
      </c>
      <c r="J24" s="13">
        <f t="shared" si="10"/>
        <v>120</v>
      </c>
      <c r="K24" s="14">
        <f>F24-C24</f>
        <v>75</v>
      </c>
      <c r="L24" s="14">
        <v>75</v>
      </c>
      <c r="M24" s="14">
        <v>75</v>
      </c>
      <c r="N24" s="14">
        <v>75</v>
      </c>
      <c r="O24" s="14">
        <v>75</v>
      </c>
      <c r="P24" s="14">
        <f t="shared" si="0"/>
        <v>30</v>
      </c>
      <c r="Q24" s="14">
        <f t="shared" si="1"/>
        <v>30</v>
      </c>
      <c r="R24" s="14">
        <f t="shared" si="2"/>
        <v>30</v>
      </c>
      <c r="S24" s="14">
        <f t="shared" si="3"/>
        <v>30</v>
      </c>
      <c r="T24" s="14">
        <f t="shared" si="4"/>
        <v>30</v>
      </c>
      <c r="V24" s="2" t="s">
        <v>29</v>
      </c>
      <c r="W24" s="16">
        <v>30</v>
      </c>
      <c r="X24" s="16">
        <v>30</v>
      </c>
      <c r="Y24" s="16">
        <v>30</v>
      </c>
      <c r="Z24" s="16">
        <v>30</v>
      </c>
      <c r="AA24" s="16">
        <v>30</v>
      </c>
    </row>
    <row r="25" spans="1:27" ht="75" x14ac:dyDescent="0.25">
      <c r="A25" s="11">
        <v>21</v>
      </c>
      <c r="B25" s="12" t="s">
        <v>31</v>
      </c>
      <c r="C25" s="13">
        <v>33</v>
      </c>
      <c r="D25" s="11">
        <v>1</v>
      </c>
      <c r="E25" s="12" t="s">
        <v>30</v>
      </c>
      <c r="F25" s="13">
        <v>120</v>
      </c>
      <c r="G25" s="13">
        <v>121</v>
      </c>
      <c r="H25" s="13">
        <v>122</v>
      </c>
      <c r="I25" s="13">
        <v>123</v>
      </c>
      <c r="J25" s="13">
        <v>124</v>
      </c>
      <c r="K25" s="14">
        <f>120-33</f>
        <v>87</v>
      </c>
      <c r="L25" s="14">
        <v>87</v>
      </c>
      <c r="M25" s="14">
        <v>87</v>
      </c>
      <c r="N25" s="14">
        <v>87</v>
      </c>
      <c r="O25" s="14">
        <v>87</v>
      </c>
      <c r="P25" s="14">
        <f t="shared" si="0"/>
        <v>54</v>
      </c>
      <c r="Q25" s="14">
        <f t="shared" si="1"/>
        <v>54</v>
      </c>
      <c r="R25" s="14">
        <f t="shared" si="2"/>
        <v>54</v>
      </c>
      <c r="S25" s="14">
        <f t="shared" si="3"/>
        <v>54</v>
      </c>
      <c r="T25" s="14">
        <f t="shared" si="4"/>
        <v>54</v>
      </c>
      <c r="V25" s="2" t="s">
        <v>31</v>
      </c>
      <c r="W25" s="16">
        <v>54</v>
      </c>
      <c r="X25" s="16">
        <v>54</v>
      </c>
      <c r="Y25" s="16">
        <v>54</v>
      </c>
      <c r="Z25" s="16">
        <v>54</v>
      </c>
      <c r="AA25" s="16">
        <v>54</v>
      </c>
    </row>
    <row r="26" spans="1:27" x14ac:dyDescent="0.25">
      <c r="A26" s="11">
        <v>22</v>
      </c>
      <c r="B26" s="12" t="s">
        <v>32</v>
      </c>
      <c r="C26" s="13">
        <v>73</v>
      </c>
      <c r="D26" s="11">
        <v>0.21</v>
      </c>
      <c r="E26" s="12" t="s">
        <v>10</v>
      </c>
      <c r="F26" s="13">
        <v>431366.40860000002</v>
      </c>
      <c r="G26" s="13">
        <v>438872.18410964007</v>
      </c>
      <c r="H26" s="13">
        <v>446508.56011314783</v>
      </c>
      <c r="I26" s="13">
        <v>454277.80905911664</v>
      </c>
      <c r="J26" s="13">
        <v>462182.24293674529</v>
      </c>
      <c r="K26" s="14">
        <f t="shared" si="5"/>
        <v>90.586945806000003</v>
      </c>
      <c r="L26" s="14">
        <f t="shared" si="6"/>
        <v>92.163158663024419</v>
      </c>
      <c r="M26" s="14">
        <f t="shared" si="7"/>
        <v>93.766797623761036</v>
      </c>
      <c r="N26" s="14">
        <f t="shared" si="8"/>
        <v>95.398339902414492</v>
      </c>
      <c r="O26" s="14">
        <f t="shared" si="9"/>
        <v>97.058271016716503</v>
      </c>
      <c r="P26" s="14">
        <f t="shared" si="0"/>
        <v>17.586945806000003</v>
      </c>
      <c r="Q26" s="14">
        <f t="shared" si="1"/>
        <v>19.163158663024419</v>
      </c>
      <c r="R26" s="14">
        <f t="shared" si="2"/>
        <v>20.766797623761036</v>
      </c>
      <c r="S26" s="14">
        <f t="shared" si="3"/>
        <v>22.398339902414492</v>
      </c>
      <c r="T26" s="14">
        <f t="shared" si="4"/>
        <v>24.058271016716503</v>
      </c>
      <c r="V26" s="2" t="s">
        <v>32</v>
      </c>
      <c r="W26" s="16">
        <v>17.586945806000003</v>
      </c>
      <c r="X26" s="16">
        <v>19.163158663024419</v>
      </c>
      <c r="Y26" s="16">
        <v>20.766797623761036</v>
      </c>
      <c r="Z26" s="16">
        <v>22.398339902414492</v>
      </c>
      <c r="AA26" s="16">
        <v>24.058271016716503</v>
      </c>
    </row>
    <row r="27" spans="1:27" x14ac:dyDescent="0.25">
      <c r="A27" s="11">
        <v>23</v>
      </c>
      <c r="B27" s="12" t="s">
        <v>33</v>
      </c>
      <c r="C27" s="13">
        <v>95</v>
      </c>
      <c r="D27" s="11">
        <v>0.35</v>
      </c>
      <c r="E27" s="12" t="s">
        <v>10</v>
      </c>
      <c r="F27" s="13">
        <v>431366.40860000002</v>
      </c>
      <c r="G27" s="13">
        <v>438872.18410964007</v>
      </c>
      <c r="H27" s="13">
        <v>446508.56011314783</v>
      </c>
      <c r="I27" s="13">
        <v>454277.80905911664</v>
      </c>
      <c r="J27" s="13">
        <v>462182.24293674529</v>
      </c>
      <c r="K27" s="14">
        <f t="shared" si="5"/>
        <v>150.97824301</v>
      </c>
      <c r="L27" s="14">
        <f t="shared" si="6"/>
        <v>153.60526443837404</v>
      </c>
      <c r="M27" s="14">
        <f t="shared" si="7"/>
        <v>156.27799603960173</v>
      </c>
      <c r="N27" s="14">
        <f t="shared" si="8"/>
        <v>158.99723317069081</v>
      </c>
      <c r="O27" s="14">
        <f t="shared" si="9"/>
        <v>161.76378502786085</v>
      </c>
      <c r="P27" s="14">
        <f t="shared" si="0"/>
        <v>55.97824301</v>
      </c>
      <c r="Q27" s="14">
        <f t="shared" si="1"/>
        <v>58.605264438374036</v>
      </c>
      <c r="R27" s="14">
        <f t="shared" si="2"/>
        <v>61.277996039601732</v>
      </c>
      <c r="S27" s="14">
        <f t="shared" si="3"/>
        <v>63.997233170690805</v>
      </c>
      <c r="T27" s="14">
        <f t="shared" si="4"/>
        <v>66.763785027860848</v>
      </c>
      <c r="V27" s="2" t="s">
        <v>33</v>
      </c>
      <c r="W27" s="16">
        <v>55.97824301</v>
      </c>
      <c r="X27" s="16">
        <v>58.605264438374036</v>
      </c>
      <c r="Y27" s="16">
        <v>61.277996039601732</v>
      </c>
      <c r="Z27" s="16">
        <v>63.997233170690805</v>
      </c>
      <c r="AA27" s="16">
        <v>66.763785027860848</v>
      </c>
    </row>
    <row r="28" spans="1:27" x14ac:dyDescent="0.25">
      <c r="A28" s="11">
        <v>24</v>
      </c>
      <c r="B28" s="12" t="s">
        <v>34</v>
      </c>
      <c r="C28" s="13">
        <v>0</v>
      </c>
      <c r="D28" s="11">
        <v>0.35399999999999998</v>
      </c>
      <c r="E28" s="12" t="s">
        <v>10</v>
      </c>
      <c r="F28" s="13">
        <v>431366.40860000002</v>
      </c>
      <c r="G28" s="13">
        <v>438872.18410964007</v>
      </c>
      <c r="H28" s="13">
        <v>446508.56011314783</v>
      </c>
      <c r="I28" s="13">
        <v>454277.80905911664</v>
      </c>
      <c r="J28" s="13">
        <v>462182.24293674529</v>
      </c>
      <c r="K28" s="14">
        <f t="shared" si="5"/>
        <v>152.7037086444</v>
      </c>
      <c r="L28" s="14">
        <f t="shared" si="6"/>
        <v>155.3607531748126</v>
      </c>
      <c r="M28" s="14">
        <f t="shared" si="7"/>
        <v>158.06403028005434</v>
      </c>
      <c r="N28" s="14">
        <f t="shared" si="8"/>
        <v>160.81434440692729</v>
      </c>
      <c r="O28" s="14">
        <f t="shared" si="9"/>
        <v>163.61251399960781</v>
      </c>
      <c r="P28" s="14">
        <f t="shared" si="0"/>
        <v>152.7037086444</v>
      </c>
      <c r="Q28" s="14">
        <f t="shared" si="1"/>
        <v>155.3607531748126</v>
      </c>
      <c r="R28" s="14">
        <f t="shared" si="2"/>
        <v>158.06403028005434</v>
      </c>
      <c r="S28" s="14">
        <f t="shared" si="3"/>
        <v>160.81434440692729</v>
      </c>
      <c r="T28" s="14">
        <f t="shared" si="4"/>
        <v>163.61251399960781</v>
      </c>
      <c r="V28" s="2" t="s">
        <v>34</v>
      </c>
      <c r="W28" s="16">
        <v>152.7037086444</v>
      </c>
      <c r="X28" s="16">
        <v>155.3607531748126</v>
      </c>
      <c r="Y28" s="16">
        <v>158.06403028005434</v>
      </c>
      <c r="Z28" s="16">
        <v>160.81434440692729</v>
      </c>
      <c r="AA28" s="16">
        <v>163.61251399960781</v>
      </c>
    </row>
    <row r="29" spans="1:27" x14ac:dyDescent="0.25">
      <c r="A29" s="11">
        <v>25</v>
      </c>
      <c r="B29" s="12" t="s">
        <v>35</v>
      </c>
      <c r="C29" s="13">
        <v>17</v>
      </c>
      <c r="D29" s="11">
        <v>0.18</v>
      </c>
      <c r="E29" s="12" t="s">
        <v>10</v>
      </c>
      <c r="F29" s="13">
        <v>431366.40860000002</v>
      </c>
      <c r="G29" s="13">
        <v>438872.18410964007</v>
      </c>
      <c r="H29" s="13">
        <v>446508.56011314783</v>
      </c>
      <c r="I29" s="13">
        <v>454277.80905911664</v>
      </c>
      <c r="J29" s="13">
        <v>462182.24293674529</v>
      </c>
      <c r="K29" s="14">
        <f t="shared" si="5"/>
        <v>77.645953547999994</v>
      </c>
      <c r="L29" s="14">
        <f t="shared" si="6"/>
        <v>78.99699313973521</v>
      </c>
      <c r="M29" s="14">
        <f t="shared" si="7"/>
        <v>80.371540820366604</v>
      </c>
      <c r="N29" s="14">
        <f t="shared" si="8"/>
        <v>81.770005630640995</v>
      </c>
      <c r="O29" s="14">
        <f t="shared" si="9"/>
        <v>83.192803728614152</v>
      </c>
      <c r="P29" s="14">
        <f t="shared" si="0"/>
        <v>60.645953547999994</v>
      </c>
      <c r="Q29" s="14">
        <f t="shared" si="1"/>
        <v>61.99699313973521</v>
      </c>
      <c r="R29" s="14">
        <f t="shared" si="2"/>
        <v>63.371540820366604</v>
      </c>
      <c r="S29" s="14">
        <f t="shared" si="3"/>
        <v>64.770005630640995</v>
      </c>
      <c r="T29" s="14">
        <f t="shared" si="4"/>
        <v>66.192803728614152</v>
      </c>
      <c r="U29" s="16"/>
      <c r="V29" s="2" t="s">
        <v>35</v>
      </c>
      <c r="W29" s="16">
        <v>60.645953547999994</v>
      </c>
      <c r="X29" s="16">
        <v>61.99699313973521</v>
      </c>
      <c r="Y29" s="16">
        <v>63.371540820366604</v>
      </c>
      <c r="Z29" s="16">
        <v>64.770005630640995</v>
      </c>
      <c r="AA29" s="16">
        <v>66.192803728614152</v>
      </c>
    </row>
    <row r="30" spans="1:27" x14ac:dyDescent="0.25">
      <c r="A30" s="11">
        <v>26</v>
      </c>
      <c r="B30" s="12" t="s">
        <v>36</v>
      </c>
      <c r="C30" s="13">
        <v>0</v>
      </c>
      <c r="D30" s="11">
        <v>1.4999999999999999E-2</v>
      </c>
      <c r="E30" s="12" t="s">
        <v>10</v>
      </c>
      <c r="F30" s="13">
        <v>431366.40860000002</v>
      </c>
      <c r="G30" s="13">
        <v>438872.18410964007</v>
      </c>
      <c r="H30" s="13">
        <v>446508.56011314783</v>
      </c>
      <c r="I30" s="13">
        <v>454277.80905911664</v>
      </c>
      <c r="J30" s="13">
        <v>462182.24293674529</v>
      </c>
      <c r="K30" s="14">
        <f t="shared" si="5"/>
        <v>6.4704961289999998</v>
      </c>
      <c r="L30" s="14">
        <f t="shared" si="6"/>
        <v>6.5830827616446017</v>
      </c>
      <c r="M30" s="14">
        <f t="shared" si="7"/>
        <v>6.6976284016972176</v>
      </c>
      <c r="N30" s="14">
        <f t="shared" si="8"/>
        <v>6.8141671358867493</v>
      </c>
      <c r="O30" s="14">
        <f t="shared" si="9"/>
        <v>6.9327336440511793</v>
      </c>
      <c r="P30" s="14">
        <f t="shared" si="0"/>
        <v>6.4704961289999998</v>
      </c>
      <c r="Q30" s="14">
        <f t="shared" si="1"/>
        <v>6.5830827616446017</v>
      </c>
      <c r="R30" s="14">
        <f t="shared" si="2"/>
        <v>6.6976284016972176</v>
      </c>
      <c r="S30" s="14">
        <f t="shared" si="3"/>
        <v>6.8141671358867493</v>
      </c>
      <c r="T30" s="14">
        <f t="shared" si="4"/>
        <v>6.9327336440511793</v>
      </c>
      <c r="V30" s="2" t="s">
        <v>36</v>
      </c>
      <c r="W30" s="16">
        <v>6.4704961289999998</v>
      </c>
      <c r="X30" s="16">
        <v>6.5830827616446017</v>
      </c>
      <c r="Y30" s="16">
        <v>6.6976284016972176</v>
      </c>
      <c r="Z30" s="16">
        <v>6.8141671358867493</v>
      </c>
      <c r="AA30" s="16">
        <v>6.9327336440511793</v>
      </c>
    </row>
    <row r="31" spans="1:27" x14ac:dyDescent="0.25">
      <c r="A31" s="11">
        <v>27</v>
      </c>
      <c r="B31" s="12" t="s">
        <v>37</v>
      </c>
      <c r="C31" s="13">
        <v>0</v>
      </c>
      <c r="D31" s="11">
        <v>1.4999999999999999E-2</v>
      </c>
      <c r="E31" s="12" t="s">
        <v>10</v>
      </c>
      <c r="F31" s="13">
        <v>431366.40860000002</v>
      </c>
      <c r="G31" s="13">
        <v>438872.18410964007</v>
      </c>
      <c r="H31" s="13">
        <v>446508.56011314783</v>
      </c>
      <c r="I31" s="13">
        <v>454277.80905911664</v>
      </c>
      <c r="J31" s="13">
        <v>462182.24293674529</v>
      </c>
      <c r="K31" s="14">
        <f t="shared" si="5"/>
        <v>6.4704961289999998</v>
      </c>
      <c r="L31" s="14">
        <f t="shared" si="6"/>
        <v>6.5830827616446017</v>
      </c>
      <c r="M31" s="14">
        <f t="shared" si="7"/>
        <v>6.6976284016972176</v>
      </c>
      <c r="N31" s="14">
        <f t="shared" si="8"/>
        <v>6.8141671358867493</v>
      </c>
      <c r="O31" s="14">
        <f t="shared" si="9"/>
        <v>6.9327336440511793</v>
      </c>
      <c r="P31" s="14">
        <f t="shared" si="0"/>
        <v>6.4704961289999998</v>
      </c>
      <c r="Q31" s="14">
        <f t="shared" si="1"/>
        <v>6.5830827616446017</v>
      </c>
      <c r="R31" s="14">
        <f t="shared" si="2"/>
        <v>6.6976284016972176</v>
      </c>
      <c r="S31" s="14">
        <f t="shared" si="3"/>
        <v>6.8141671358867493</v>
      </c>
      <c r="T31" s="14">
        <f t="shared" si="4"/>
        <v>6.9327336440511793</v>
      </c>
      <c r="V31" s="2" t="s">
        <v>37</v>
      </c>
      <c r="W31" s="16">
        <v>6.4704961289999998</v>
      </c>
      <c r="X31" s="16">
        <v>6.5830827616446017</v>
      </c>
      <c r="Y31" s="16">
        <v>6.6976284016972176</v>
      </c>
      <c r="Z31" s="16">
        <v>6.8141671358867493</v>
      </c>
      <c r="AA31" s="16">
        <v>6.9327336440511793</v>
      </c>
    </row>
  </sheetData>
  <mergeCells count="9">
    <mergeCell ref="A1:T1"/>
    <mergeCell ref="A3:A4"/>
    <mergeCell ref="B3:B4"/>
    <mergeCell ref="C3:C4"/>
    <mergeCell ref="D3:D4"/>
    <mergeCell ref="E3:E4"/>
    <mergeCell ref="F3:J3"/>
    <mergeCell ref="K3:O3"/>
    <mergeCell ref="P3:T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eksisting 2025</vt:lpstr>
      <vt:lpstr>Rasio 2025</vt:lpstr>
      <vt:lpstr>Rasio 2026-2030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2025-12-12T01:45:31Z</dcterms:created>
  <dcterms:modified xsi:type="dcterms:W3CDTF">2025-12-12T01:46:26Z</dcterms:modified>
</cp:coreProperties>
</file>