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15"/>
  </bookViews>
  <sheets>
    <sheet name="September" sheetId="3" r:id="rId1"/>
  </sheets>
  <externalReferences>
    <externalReference r:id="rId2"/>
  </externalReferences>
  <definedNames>
    <definedName name="_xlnm.Print_Area" localSheetId="0">September!$A$1:$H$37</definedName>
  </definedNames>
  <calcPr calcId="144525"/>
</workbook>
</file>

<file path=xl/calcChain.xml><?xml version="1.0" encoding="utf-8"?>
<calcChain xmlns="http://schemas.openxmlformats.org/spreadsheetml/2006/main">
  <c r="H35" i="3" l="1"/>
  <c r="H33" i="3"/>
  <c r="H36" i="3"/>
  <c r="F33" i="3" l="1"/>
  <c r="F32" i="3"/>
  <c r="F35" i="3"/>
  <c r="H26" i="3"/>
  <c r="F15" i="3"/>
  <c r="F14" i="3"/>
  <c r="F12" i="3"/>
  <c r="F10" i="3"/>
  <c r="B35" i="3" l="1"/>
  <c r="G34" i="3"/>
  <c r="B34" i="3"/>
  <c r="B33" i="3"/>
  <c r="G32" i="3"/>
  <c r="F26" i="3"/>
  <c r="B25" i="3"/>
  <c r="B13" i="3"/>
  <c r="G8" i="3"/>
  <c r="B8" i="3"/>
  <c r="B7" i="3"/>
  <c r="G6" i="3"/>
  <c r="G35" i="3"/>
  <c r="G33" i="3"/>
  <c r="F36" i="3"/>
  <c r="F37" i="3" l="1"/>
</calcChain>
</file>

<file path=xl/sharedStrings.xml><?xml version="1.0" encoding="utf-8"?>
<sst xmlns="http://schemas.openxmlformats.org/spreadsheetml/2006/main" count="105" uniqueCount="46">
  <si>
    <t>RSUD SALEWANGANG</t>
  </si>
  <si>
    <t>NO PAKET</t>
  </si>
  <si>
    <t>KEGIATAN</t>
  </si>
  <si>
    <t>NAMA PAKET</t>
  </si>
  <si>
    <t>PEMILIHAN PENYEDIA</t>
  </si>
  <si>
    <t>PAGU Rp.</t>
  </si>
  <si>
    <t>REALISASI</t>
  </si>
  <si>
    <t>FISIK (Persen)</t>
  </si>
  <si>
    <t>KEUANGAN Rp.</t>
  </si>
  <si>
    <t>PENYEDIA</t>
  </si>
  <si>
    <t>Peningkatan Pelayanan BLUD,</t>
  </si>
  <si>
    <t>Belanja Bahan Makanan dan Minum Pasien</t>
  </si>
  <si>
    <t>Tender</t>
  </si>
  <si>
    <t>Belanja Modal pengadaan alat farmasi</t>
  </si>
  <si>
    <t>Dikecualikan</t>
  </si>
  <si>
    <t>-</t>
  </si>
  <si>
    <t>Belanja Modal Pengadaan Alat Kantor Lainnya</t>
  </si>
  <si>
    <r>
      <rPr>
        <sz val="11"/>
        <rFont val="Arial"/>
        <charset val="134"/>
      </rPr>
      <t xml:space="preserve">Belanja modal Pengadaan      </t>
    </r>
    <r>
      <rPr>
        <vertAlign val="subscript"/>
        <sz val="11"/>
        <rFont val="Arial"/>
        <charset val="134"/>
      </rPr>
      <t xml:space="preserve">BLUD             Maros (Kab.) </t>
    </r>
    <r>
      <rPr>
        <sz val="11"/>
        <rFont val="Arial"/>
        <charset val="134"/>
      </rPr>
      <t>Alat Kedokteran Umum</t>
    </r>
  </si>
  <si>
    <t>Penyediaan Fasilitas Pelayanan Kesehatan untuk UKM dan UKP Kewenangan Daerah Kabupaten/Kota,</t>
  </si>
  <si>
    <t>Belanja Modal Alat Autorefractometer</t>
  </si>
  <si>
    <t>E-Purchasing</t>
  </si>
  <si>
    <t>Belanja Modal Alat Kedokteran ICU Incubator Baby</t>
  </si>
  <si>
    <t>Belanja Modal Alat Kedokteran Radiologi Digital Radiography</t>
  </si>
  <si>
    <t>Belanja Modal Alat Kesehatan Mata Biometer A- scan</t>
  </si>
  <si>
    <t>Belanja Modal Alat Kesehatan Mata Slit Lamp</t>
  </si>
  <si>
    <t>Belanja Modal Alat Kesehatan Mata Tonometer</t>
  </si>
  <si>
    <t>Belanja Modal Alat Kesehatan Mata USG Mata (Ultrasonograph Mata)</t>
  </si>
  <si>
    <t>Belanja Modal Instalasi Pengolahan Air Limbah</t>
  </si>
  <si>
    <t>Belanja Modal Pengadaan Mesin Cuci Loundry</t>
  </si>
  <si>
    <t>Belanja Pekerjaan Jalan RSUD</t>
  </si>
  <si>
    <t>Pengadaan Langsung</t>
  </si>
  <si>
    <t>Pengawasan Pekerjaan Instalasi air Limbah Instalasi Pengelolaan Air Limbah</t>
  </si>
  <si>
    <t>Konsultan Perencana Instalasi Pengelolaan Air Limbah</t>
  </si>
  <si>
    <t>Pekerjaan Lanjutan Pembangunan Gedung Gizi</t>
  </si>
  <si>
    <t>Pembangunan Jembatan Penghubung Gedung CSSD ke Ruang OK</t>
  </si>
  <si>
    <t>Pengadaan Prasarana Listrik</t>
  </si>
  <si>
    <t>Pengawasan Pembangunan Gedung GiiJembatan CSSD dan Jalan</t>
  </si>
  <si>
    <t>JUMLAH</t>
  </si>
  <si>
    <t>SWAKELOLAH</t>
  </si>
  <si>
    <t>Peningkatan Pelayanan BLUD</t>
  </si>
  <si>
    <t>Pelayanan dan Penunjang Pelayanan BLUD (Belanja Operasional Bagian Tata Usaha)</t>
  </si>
  <si>
    <t>Swakelola</t>
  </si>
  <si>
    <t>Pelayanan dan Penunjang Pelayanan BLUD (Belanja Operasional Bidang Sarana dan Penunjang Non Medik)</t>
  </si>
  <si>
    <t>Pelayanan dan Penunjang Pelayanan BLUD (Belanja Operasional Bidang Keperawatan)</t>
  </si>
  <si>
    <t>Pelayanan dan Penunjang Pelayanan BLUD (Belanja Operasional Bidang Pelayanan Medik)</t>
  </si>
  <si>
    <t>TOTAL KESELURUHAN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</si>
</sst>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_ ;_ @_ "/>
    <numFmt numFmtId="166" formatCode="_(* #,##0_);_(* \(#,##0\);_(* &quot;-&quot;??_);_(@_)"/>
  </numFmts>
  <fonts count="16">
    <font>
      <sz val="11"/>
      <color theme="1"/>
      <name val="Calibri"/>
      <charset val="1"/>
      <scheme val="minor"/>
    </font>
    <font>
      <sz val="10"/>
      <name val="Times New Roman"/>
      <charset val="134"/>
    </font>
    <font>
      <sz val="11"/>
      <name val="Calibri Light"/>
      <charset val="134"/>
      <scheme val="major"/>
    </font>
    <font>
      <sz val="10"/>
      <color rgb="FF000000"/>
      <name val="Times New Roman"/>
      <charset val="134"/>
    </font>
    <font>
      <sz val="10"/>
      <color rgb="FF000000"/>
      <name val="Arial"/>
      <charset val="134"/>
    </font>
    <font>
      <sz val="14"/>
      <color rgb="FF00000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vertAlign val="subscript"/>
      <sz val="11"/>
      <name val="Arial"/>
      <charset val="134"/>
    </font>
    <font>
      <sz val="11"/>
      <color rgb="FFFF0000"/>
      <name val="Calibri Light"/>
      <family val="2"/>
      <scheme val="major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>
      <alignment vertical="center"/>
    </xf>
    <xf numFmtId="165" fontId="11" fillId="0" borderId="0" applyFont="0" applyFill="0" applyBorder="0" applyAlignment="0" applyProtection="0">
      <alignment vertical="center"/>
    </xf>
    <xf numFmtId="0" fontId="3" fillId="0" borderId="0"/>
  </cellStyleXfs>
  <cellXfs count="85">
    <xf numFmtId="0" fontId="0" fillId="0" borderId="0" xfId="0"/>
    <xf numFmtId="0" fontId="1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top"/>
    </xf>
    <xf numFmtId="0" fontId="1" fillId="2" borderId="0" xfId="3" applyFont="1" applyFill="1" applyBorder="1" applyAlignment="1">
      <alignment horizontal="left" vertical="top"/>
    </xf>
    <xf numFmtId="0" fontId="3" fillId="0" borderId="0" xfId="3" applyFill="1" applyBorder="1" applyAlignment="1">
      <alignment horizontal="left" vertical="top"/>
    </xf>
    <xf numFmtId="0" fontId="4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/>
    </xf>
    <xf numFmtId="0" fontId="6" fillId="2" borderId="5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top" wrapText="1"/>
    </xf>
    <xf numFmtId="3" fontId="7" fillId="2" borderId="10" xfId="0" applyNumberFormat="1" applyFont="1" applyFill="1" applyBorder="1" applyAlignment="1">
      <alignment horizontal="right" vertical="center" shrinkToFit="1"/>
    </xf>
    <xf numFmtId="165" fontId="7" fillId="2" borderId="12" xfId="3" applyNumberFormat="1" applyFont="1" applyFill="1" applyBorder="1" applyAlignment="1">
      <alignment horizontal="right" vertical="center"/>
    </xf>
    <xf numFmtId="165" fontId="8" fillId="0" borderId="0" xfId="2" applyFont="1" applyAlignment="1">
      <alignment vertical="center"/>
    </xf>
    <xf numFmtId="1" fontId="7" fillId="2" borderId="13" xfId="3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left" vertical="center" wrapText="1"/>
    </xf>
    <xf numFmtId="165" fontId="7" fillId="2" borderId="5" xfId="2" applyFont="1" applyFill="1" applyBorder="1" applyAlignment="1">
      <alignment horizontal="right" vertical="center"/>
    </xf>
    <xf numFmtId="165" fontId="8" fillId="2" borderId="6" xfId="2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center"/>
    </xf>
    <xf numFmtId="165" fontId="7" fillId="2" borderId="6" xfId="2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left" vertical="top"/>
    </xf>
    <xf numFmtId="0" fontId="7" fillId="2" borderId="6" xfId="3" applyFont="1" applyFill="1" applyBorder="1" applyAlignment="1">
      <alignment horizontal="left" vertical="top"/>
    </xf>
    <xf numFmtId="0" fontId="7" fillId="2" borderId="12" xfId="3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vertical="center" shrinkToFit="1"/>
    </xf>
    <xf numFmtId="0" fontId="7" fillId="2" borderId="1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vertical="center" shrinkToFit="1"/>
    </xf>
    <xf numFmtId="0" fontId="7" fillId="2" borderId="16" xfId="3" applyFont="1" applyFill="1" applyBorder="1" applyAlignment="1">
      <alignment horizontal="left" vertical="top"/>
    </xf>
    <xf numFmtId="3" fontId="7" fillId="2" borderId="19" xfId="3" applyNumberFormat="1" applyFont="1" applyFill="1" applyBorder="1" applyAlignment="1">
      <alignment vertical="center" shrinkToFit="1"/>
    </xf>
    <xf numFmtId="3" fontId="7" fillId="2" borderId="20" xfId="3" applyNumberFormat="1" applyFont="1" applyFill="1" applyBorder="1" applyAlignment="1">
      <alignment vertical="center" shrinkToFit="1"/>
    </xf>
    <xf numFmtId="0" fontId="7" fillId="2" borderId="21" xfId="3" applyFont="1" applyFill="1" applyBorder="1" applyAlignment="1">
      <alignment horizontal="left" vertical="top"/>
    </xf>
    <xf numFmtId="0" fontId="9" fillId="2" borderId="0" xfId="3" applyFont="1" applyFill="1" applyBorder="1" applyAlignment="1">
      <alignment horizontal="left" vertical="top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top" shrinkToFit="1"/>
    </xf>
    <xf numFmtId="0" fontId="7" fillId="2" borderId="23" xfId="3" applyFont="1" applyFill="1" applyBorder="1" applyAlignment="1">
      <alignment horizontal="left" vertical="top" wrapText="1"/>
    </xf>
    <xf numFmtId="3" fontId="8" fillId="2" borderId="10" xfId="0" applyNumberFormat="1" applyFont="1" applyFill="1" applyBorder="1" applyAlignment="1">
      <alignment horizontal="right" vertical="top" shrinkToFit="1"/>
    </xf>
    <xf numFmtId="165" fontId="8" fillId="2" borderId="12" xfId="2" applyFont="1" applyFill="1" applyBorder="1" applyAlignment="1">
      <alignment horizontal="left" vertical="top"/>
    </xf>
    <xf numFmtId="3" fontId="7" fillId="2" borderId="26" xfId="3" applyNumberFormat="1" applyFont="1" applyFill="1" applyBorder="1" applyAlignment="1">
      <alignment vertical="center" shrinkToFit="1"/>
    </xf>
    <xf numFmtId="3" fontId="8" fillId="2" borderId="20" xfId="3" applyNumberFormat="1" applyFont="1" applyFill="1" applyBorder="1" applyAlignment="1">
      <alignment vertical="center" shrinkToFit="1"/>
    </xf>
    <xf numFmtId="0" fontId="8" fillId="2" borderId="21" xfId="3" applyFont="1" applyFill="1" applyBorder="1" applyAlignment="1">
      <alignment horizontal="left" vertical="top"/>
    </xf>
    <xf numFmtId="165" fontId="8" fillId="2" borderId="27" xfId="3" applyNumberFormat="1" applyFont="1" applyFill="1" applyBorder="1" applyAlignment="1">
      <alignment horizontal="left" vertical="top"/>
    </xf>
    <xf numFmtId="0" fontId="7" fillId="2" borderId="27" xfId="3" applyFont="1" applyFill="1" applyBorder="1" applyAlignment="1">
      <alignment horizontal="left" vertical="top"/>
    </xf>
    <xf numFmtId="3" fontId="3" fillId="0" borderId="0" xfId="3" applyNumberFormat="1" applyFill="1" applyBorder="1" applyAlignment="1">
      <alignment horizontal="left" vertical="top"/>
    </xf>
    <xf numFmtId="166" fontId="2" fillId="2" borderId="0" xfId="1" applyNumberFormat="1" applyFont="1" applyFill="1" applyBorder="1" applyAlignment="1" applyProtection="1">
      <alignment horizontal="left" vertical="top"/>
    </xf>
    <xf numFmtId="166" fontId="2" fillId="2" borderId="0" xfId="3" applyNumberFormat="1" applyFont="1" applyFill="1" applyBorder="1" applyAlignment="1">
      <alignment horizontal="left" vertical="top"/>
    </xf>
    <xf numFmtId="3" fontId="2" fillId="2" borderId="0" xfId="3" applyNumberFormat="1" applyFont="1" applyFill="1" applyBorder="1" applyAlignment="1">
      <alignment horizontal="left" vertical="top"/>
    </xf>
    <xf numFmtId="3" fontId="1" fillId="2" borderId="0" xfId="3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right" vertical="top" shrinkToFit="1"/>
    </xf>
    <xf numFmtId="166" fontId="3" fillId="0" borderId="0" xfId="1" applyNumberFormat="1" applyFont="1" applyFill="1" applyBorder="1" applyAlignment="1" applyProtection="1">
      <alignment vertical="top"/>
    </xf>
    <xf numFmtId="0" fontId="7" fillId="2" borderId="5" xfId="3" quotePrefix="1" applyFont="1" applyFill="1" applyBorder="1" applyAlignment="1">
      <alignment horizontal="right" vertical="center"/>
    </xf>
    <xf numFmtId="0" fontId="7" fillId="2" borderId="6" xfId="3" quotePrefix="1" applyFont="1" applyFill="1" applyBorder="1" applyAlignment="1">
      <alignment horizontal="right" vertical="center"/>
    </xf>
    <xf numFmtId="0" fontId="7" fillId="2" borderId="6" xfId="3" quotePrefix="1" applyFont="1" applyFill="1" applyBorder="1" applyAlignment="1">
      <alignment horizontal="left" vertical="top"/>
    </xf>
    <xf numFmtId="3" fontId="1" fillId="2" borderId="0" xfId="3" applyNumberFormat="1" applyFont="1" applyFill="1" applyBorder="1" applyAlignment="1">
      <alignment horizontal="left" vertical="top"/>
    </xf>
    <xf numFmtId="3" fontId="13" fillId="2" borderId="0" xfId="3" applyNumberFormat="1" applyFont="1" applyFill="1" applyBorder="1" applyAlignment="1">
      <alignment horizontal="left" vertical="top"/>
    </xf>
    <xf numFmtId="3" fontId="13" fillId="3" borderId="0" xfId="3" applyNumberFormat="1" applyFont="1" applyFill="1" applyBorder="1" applyAlignment="1">
      <alignment horizontal="left" vertical="top"/>
    </xf>
    <xf numFmtId="165" fontId="14" fillId="2" borderId="6" xfId="3" applyNumberFormat="1" applyFont="1" applyFill="1" applyBorder="1" applyAlignment="1">
      <alignment horizontal="left" vertical="top"/>
    </xf>
    <xf numFmtId="3" fontId="7" fillId="3" borderId="28" xfId="0" applyNumberFormat="1" applyFont="1" applyFill="1" applyBorder="1" applyAlignment="1">
      <alignment horizontal="right" vertical="center" shrinkToFit="1"/>
    </xf>
    <xf numFmtId="0" fontId="2" fillId="2" borderId="29" xfId="3" applyFont="1" applyFill="1" applyBorder="1" applyAlignment="1">
      <alignment horizontal="left" vertical="top"/>
    </xf>
    <xf numFmtId="3" fontId="7" fillId="0" borderId="10" xfId="0" applyNumberFormat="1" applyFont="1" applyFill="1" applyBorder="1" applyAlignment="1">
      <alignment horizontal="right" vertical="center" shrinkToFit="1"/>
    </xf>
    <xf numFmtId="0" fontId="7" fillId="0" borderId="6" xfId="3" quotePrefix="1" applyFont="1" applyFill="1" applyBorder="1" applyAlignment="1">
      <alignment horizontal="left" vertical="top"/>
    </xf>
    <xf numFmtId="0" fontId="1" fillId="2" borderId="29" xfId="3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top" shrinkToFit="1"/>
    </xf>
    <xf numFmtId="3" fontId="2" fillId="2" borderId="29" xfId="3" applyNumberFormat="1" applyFont="1" applyFill="1" applyBorder="1" applyAlignment="1">
      <alignment horizontal="left" vertical="top"/>
    </xf>
    <xf numFmtId="0" fontId="7" fillId="2" borderId="25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left" vertical="center" wrapText="1"/>
    </xf>
    <xf numFmtId="0" fontId="7" fillId="2" borderId="8" xfId="3" applyFont="1" applyFill="1" applyBorder="1" applyAlignment="1">
      <alignment horizontal="left" vertical="center" wrapText="1"/>
    </xf>
    <xf numFmtId="0" fontId="7" fillId="2" borderId="17" xfId="3" applyFont="1" applyFill="1" applyBorder="1" applyAlignment="1">
      <alignment horizontal="center" vertical="center" wrapText="1"/>
    </xf>
    <xf numFmtId="165" fontId="1" fillId="2" borderId="0" xfId="2" applyFont="1" applyFill="1" applyBorder="1" applyAlignment="1">
      <alignment horizontal="center" vertical="center"/>
    </xf>
    <xf numFmtId="165" fontId="15" fillId="2" borderId="24" xfId="2" applyFont="1" applyFill="1" applyBorder="1" applyAlignment="1">
      <alignment horizontal="left" vertical="top"/>
    </xf>
  </cellXfs>
  <cellStyles count="4">
    <cellStyle name="Comma" xfId="1" builtinId="3"/>
    <cellStyle name="Comma [0]" xfId="2" builtinId="6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PRA%20RSUD%20SALEWANGANG%20AGUSTUS%20202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</sheetNames>
    <sheetDataSet>
      <sheetData sheetId="0">
        <row r="10">
          <cell r="F10">
            <v>186504250</v>
          </cell>
        </row>
        <row r="12">
          <cell r="F12">
            <v>870000000</v>
          </cell>
        </row>
        <row r="14">
          <cell r="F14">
            <v>337051750</v>
          </cell>
        </row>
        <row r="15">
          <cell r="F15">
            <v>209717500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B27" zoomScale="84" zoomScaleNormal="100" zoomScaleSheetLayoutView="84" workbookViewId="0">
      <selection activeCell="L27" sqref="L27"/>
    </sheetView>
  </sheetViews>
  <sheetFormatPr defaultColWidth="9.140625" defaultRowHeight="12.75"/>
  <cols>
    <col min="1" max="1" width="9.140625" style="4" hidden="1" customWidth="1"/>
    <col min="2" max="2" width="9.7109375" style="4" customWidth="1"/>
    <col min="3" max="3" width="40.42578125" style="4" customWidth="1"/>
    <col min="4" max="4" width="38" style="4" customWidth="1"/>
    <col min="5" max="5" width="15.7109375" style="4" customWidth="1"/>
    <col min="6" max="6" width="20.85546875" style="4" customWidth="1"/>
    <col min="7" max="7" width="9.85546875" style="4" customWidth="1"/>
    <col min="8" max="8" width="17.140625" style="4" customWidth="1"/>
    <col min="9" max="9" width="19.140625" style="4" customWidth="1"/>
    <col min="10" max="10" width="21.140625" style="4" customWidth="1"/>
    <col min="11" max="11" width="16.28515625" style="4" customWidth="1"/>
    <col min="12" max="12" width="15" style="4" bestFit="1" customWidth="1"/>
    <col min="13" max="16384" width="9.140625" style="4"/>
  </cols>
  <sheetData>
    <row r="1" spans="2:11" ht="18">
      <c r="B1" s="5">
        <v>11</v>
      </c>
      <c r="C1" s="6" t="s">
        <v>0</v>
      </c>
    </row>
    <row r="3" spans="2:11" s="1" customFormat="1" ht="24.75" customHeight="1">
      <c r="B3" s="74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8" t="s">
        <v>6</v>
      </c>
      <c r="H3" s="79"/>
    </row>
    <row r="4" spans="2:11" s="1" customFormat="1" ht="35.25" customHeight="1">
      <c r="B4" s="75"/>
      <c r="C4" s="77"/>
      <c r="D4" s="77"/>
      <c r="E4" s="77"/>
      <c r="F4" s="77"/>
      <c r="G4" s="7" t="s">
        <v>7</v>
      </c>
      <c r="H4" s="8" t="s">
        <v>8</v>
      </c>
    </row>
    <row r="5" spans="2:11" s="1" customFormat="1" ht="24" customHeight="1">
      <c r="B5" s="80" t="s">
        <v>9</v>
      </c>
      <c r="C5" s="81"/>
      <c r="D5" s="9"/>
      <c r="E5" s="9"/>
      <c r="F5" s="9"/>
      <c r="G5" s="9"/>
      <c r="H5" s="10"/>
    </row>
    <row r="6" spans="2:11" s="2" customFormat="1" ht="30" customHeight="1">
      <c r="B6" s="11">
        <v>1</v>
      </c>
      <c r="C6" s="12" t="s">
        <v>10</v>
      </c>
      <c r="D6" s="13" t="s">
        <v>11</v>
      </c>
      <c r="E6" s="12" t="s">
        <v>12</v>
      </c>
      <c r="F6" s="14">
        <v>1382261170</v>
      </c>
      <c r="G6" s="15">
        <f>SUM(H6/F6*100)</f>
        <v>56.138729918890796</v>
      </c>
      <c r="H6" s="16">
        <v>775983865</v>
      </c>
    </row>
    <row r="7" spans="2:11" s="2" customFormat="1" ht="30" customHeight="1">
      <c r="B7" s="17">
        <f t="shared" ref="B7:B25" si="0">B6+1</f>
        <v>2</v>
      </c>
      <c r="C7" s="12" t="s">
        <v>10</v>
      </c>
      <c r="D7" s="18" t="s">
        <v>13</v>
      </c>
      <c r="E7" s="12" t="s">
        <v>14</v>
      </c>
      <c r="F7" s="14">
        <v>10000000</v>
      </c>
      <c r="G7" s="58" t="s">
        <v>15</v>
      </c>
      <c r="H7" s="59" t="s">
        <v>15</v>
      </c>
    </row>
    <row r="8" spans="2:11" s="2" customFormat="1" ht="30" customHeight="1">
      <c r="B8" s="17">
        <f t="shared" si="0"/>
        <v>3</v>
      </c>
      <c r="C8" s="12" t="s">
        <v>10</v>
      </c>
      <c r="D8" s="18" t="s">
        <v>16</v>
      </c>
      <c r="E8" s="12" t="s">
        <v>14</v>
      </c>
      <c r="F8" s="14">
        <v>270000000</v>
      </c>
      <c r="G8" s="19">
        <f>SUM(H8/F8*100)</f>
        <v>94.48940296296297</v>
      </c>
      <c r="H8" s="20">
        <v>255121388</v>
      </c>
      <c r="I8" s="52"/>
      <c r="J8" s="53"/>
    </row>
    <row r="9" spans="2:11" s="2" customFormat="1" ht="36.75" customHeight="1">
      <c r="B9" s="11">
        <v>4</v>
      </c>
      <c r="C9" s="12" t="s">
        <v>10</v>
      </c>
      <c r="D9" s="21" t="s">
        <v>17</v>
      </c>
      <c r="E9" s="12" t="s">
        <v>14</v>
      </c>
      <c r="F9" s="14">
        <v>220000000</v>
      </c>
      <c r="G9" s="22">
        <v>10.39</v>
      </c>
      <c r="H9" s="23">
        <v>103365042</v>
      </c>
      <c r="K9" s="54"/>
    </row>
    <row r="10" spans="2:11" s="2" customFormat="1" ht="30" customHeight="1">
      <c r="B10" s="17">
        <v>5</v>
      </c>
      <c r="C10" s="24" t="s">
        <v>18</v>
      </c>
      <c r="D10" s="18" t="s">
        <v>19</v>
      </c>
      <c r="E10" s="12" t="s">
        <v>20</v>
      </c>
      <c r="F10" s="67">
        <f>[1]Agustus!$F$10</f>
        <v>186504250</v>
      </c>
      <c r="G10" s="25"/>
      <c r="H10" s="67">
        <v>130814500</v>
      </c>
      <c r="I10" s="65"/>
    </row>
    <row r="11" spans="2:11" s="2" customFormat="1" ht="30" customHeight="1">
      <c r="B11" s="11">
        <v>6</v>
      </c>
      <c r="C11" s="24" t="s">
        <v>18</v>
      </c>
      <c r="D11" s="24" t="s">
        <v>21</v>
      </c>
      <c r="E11" s="12" t="s">
        <v>20</v>
      </c>
      <c r="F11" s="67">
        <v>180460250</v>
      </c>
      <c r="G11" s="27"/>
      <c r="H11" s="68" t="s">
        <v>15</v>
      </c>
      <c r="I11" s="66"/>
    </row>
    <row r="12" spans="2:11" s="2" customFormat="1" ht="30" customHeight="1">
      <c r="B12" s="17">
        <v>7</v>
      </c>
      <c r="C12" s="24" t="s">
        <v>18</v>
      </c>
      <c r="D12" s="24" t="s">
        <v>22</v>
      </c>
      <c r="E12" s="12" t="s">
        <v>20</v>
      </c>
      <c r="F12" s="67">
        <f>[1]Agustus!$F$12</f>
        <v>870000000</v>
      </c>
      <c r="G12" s="25"/>
      <c r="H12" s="67">
        <v>820000000</v>
      </c>
      <c r="I12" s="65"/>
    </row>
    <row r="13" spans="2:11" s="2" customFormat="1" ht="30" customHeight="1">
      <c r="B13" s="17">
        <f t="shared" si="0"/>
        <v>8</v>
      </c>
      <c r="C13" s="24" t="s">
        <v>18</v>
      </c>
      <c r="D13" s="24" t="s">
        <v>23</v>
      </c>
      <c r="E13" s="12" t="s">
        <v>20</v>
      </c>
      <c r="F13" s="67">
        <v>58624000</v>
      </c>
      <c r="G13" s="25"/>
      <c r="H13" s="68" t="s">
        <v>15</v>
      </c>
      <c r="I13" s="66"/>
    </row>
    <row r="14" spans="2:11" s="2" customFormat="1" ht="30" customHeight="1">
      <c r="B14" s="11">
        <v>9</v>
      </c>
      <c r="C14" s="24" t="s">
        <v>18</v>
      </c>
      <c r="D14" s="12" t="s">
        <v>24</v>
      </c>
      <c r="E14" s="12" t="s">
        <v>20</v>
      </c>
      <c r="F14" s="67">
        <f>[1]Agustus!$F$14</f>
        <v>337051750</v>
      </c>
      <c r="G14" s="25"/>
      <c r="H14" s="67">
        <v>317784000</v>
      </c>
      <c r="I14" s="65"/>
    </row>
    <row r="15" spans="2:11" s="2" customFormat="1" ht="30" customHeight="1">
      <c r="B15" s="11">
        <v>10</v>
      </c>
      <c r="C15" s="24" t="s">
        <v>18</v>
      </c>
      <c r="D15" s="28" t="s">
        <v>25</v>
      </c>
      <c r="E15" s="12" t="s">
        <v>20</v>
      </c>
      <c r="F15" s="67">
        <f>[1]Agustus!$F$15</f>
        <v>209717500</v>
      </c>
      <c r="G15" s="25"/>
      <c r="H15" s="67">
        <v>153000000</v>
      </c>
      <c r="I15" s="65"/>
    </row>
    <row r="16" spans="2:11" s="2" customFormat="1" ht="30" customHeight="1">
      <c r="B16" s="17">
        <v>11</v>
      </c>
      <c r="C16" s="24" t="s">
        <v>18</v>
      </c>
      <c r="D16" s="29" t="s">
        <v>26</v>
      </c>
      <c r="E16" s="12" t="s">
        <v>20</v>
      </c>
      <c r="F16" s="14">
        <v>540176000</v>
      </c>
      <c r="G16" s="25"/>
      <c r="H16" s="60" t="s">
        <v>15</v>
      </c>
    </row>
    <row r="17" spans="2:12" s="2" customFormat="1" ht="30" customHeight="1">
      <c r="B17" s="17">
        <v>12</v>
      </c>
      <c r="C17" s="24" t="s">
        <v>18</v>
      </c>
      <c r="D17" s="18" t="s">
        <v>27</v>
      </c>
      <c r="E17" s="12" t="s">
        <v>12</v>
      </c>
      <c r="F17" s="14">
        <v>2000000000</v>
      </c>
      <c r="G17" s="25"/>
      <c r="H17" s="60" t="s">
        <v>15</v>
      </c>
    </row>
    <row r="18" spans="2:12" s="2" customFormat="1" ht="30" customHeight="1">
      <c r="B18" s="11">
        <v>13</v>
      </c>
      <c r="C18" s="24" t="s">
        <v>18</v>
      </c>
      <c r="D18" s="18" t="s">
        <v>28</v>
      </c>
      <c r="E18" s="12" t="s">
        <v>20</v>
      </c>
      <c r="F18" s="14">
        <v>665000000</v>
      </c>
      <c r="G18" s="25"/>
      <c r="H18" s="60" t="s">
        <v>15</v>
      </c>
    </row>
    <row r="19" spans="2:12" s="2" customFormat="1" ht="30" customHeight="1">
      <c r="B19" s="11">
        <v>14</v>
      </c>
      <c r="C19" s="24" t="s">
        <v>18</v>
      </c>
      <c r="D19" s="30" t="s">
        <v>29</v>
      </c>
      <c r="E19" s="12" t="s">
        <v>30</v>
      </c>
      <c r="F19" s="14">
        <v>200000000</v>
      </c>
      <c r="G19" s="25"/>
      <c r="H19" s="60" t="s">
        <v>15</v>
      </c>
    </row>
    <row r="20" spans="2:12" s="2" customFormat="1" ht="45.75" customHeight="1">
      <c r="B20" s="17">
        <v>15</v>
      </c>
      <c r="C20" s="24" t="s">
        <v>18</v>
      </c>
      <c r="D20" s="30" t="s">
        <v>31</v>
      </c>
      <c r="E20" s="12" t="s">
        <v>30</v>
      </c>
      <c r="F20" s="14">
        <v>30000000</v>
      </c>
      <c r="G20" s="27"/>
      <c r="H20" s="26"/>
    </row>
    <row r="21" spans="2:12" s="2" customFormat="1" ht="30" customHeight="1">
      <c r="B21" s="17">
        <v>16</v>
      </c>
      <c r="C21" s="24" t="s">
        <v>18</v>
      </c>
      <c r="D21" s="30" t="s">
        <v>32</v>
      </c>
      <c r="E21" s="12" t="s">
        <v>30</v>
      </c>
      <c r="F21" s="14">
        <v>40000000</v>
      </c>
      <c r="G21" s="27"/>
      <c r="H21" s="26"/>
    </row>
    <row r="22" spans="2:12" s="2" customFormat="1" ht="30" customHeight="1">
      <c r="B22" s="11">
        <v>17</v>
      </c>
      <c r="C22" s="24" t="s">
        <v>18</v>
      </c>
      <c r="D22" s="24" t="s">
        <v>33</v>
      </c>
      <c r="E22" s="12" t="s">
        <v>12</v>
      </c>
      <c r="F22" s="14">
        <v>500000000</v>
      </c>
      <c r="G22" s="27"/>
      <c r="H22" s="60" t="s">
        <v>15</v>
      </c>
      <c r="K22" s="54"/>
    </row>
    <row r="23" spans="2:12" s="2" customFormat="1" ht="30" customHeight="1">
      <c r="B23" s="11">
        <v>18</v>
      </c>
      <c r="C23" s="24" t="s">
        <v>18</v>
      </c>
      <c r="D23" s="24" t="s">
        <v>34</v>
      </c>
      <c r="E23" s="12" t="s">
        <v>12</v>
      </c>
      <c r="F23" s="14">
        <v>600000000</v>
      </c>
      <c r="G23" s="25"/>
      <c r="H23" s="60" t="s">
        <v>15</v>
      </c>
      <c r="J23" s="54"/>
      <c r="K23" s="54"/>
    </row>
    <row r="24" spans="2:12" s="2" customFormat="1" ht="30" customHeight="1">
      <c r="B24" s="17">
        <v>19</v>
      </c>
      <c r="C24" s="13" t="s">
        <v>18</v>
      </c>
      <c r="D24" s="28" t="s">
        <v>35</v>
      </c>
      <c r="E24" s="28" t="s">
        <v>12</v>
      </c>
      <c r="F24" s="31">
        <v>800000000</v>
      </c>
      <c r="G24" s="25"/>
      <c r="H24" s="60" t="s">
        <v>15</v>
      </c>
    </row>
    <row r="25" spans="2:12" s="2" customFormat="1" ht="30" customHeight="1">
      <c r="B25" s="17">
        <f t="shared" si="0"/>
        <v>20</v>
      </c>
      <c r="C25" s="32" t="s">
        <v>18</v>
      </c>
      <c r="D25" s="33" t="s">
        <v>36</v>
      </c>
      <c r="E25" s="33" t="s">
        <v>30</v>
      </c>
      <c r="F25" s="34">
        <v>20000000</v>
      </c>
      <c r="G25" s="35"/>
      <c r="H25" s="26"/>
    </row>
    <row r="26" spans="2:12" s="2" customFormat="1" ht="21.75" customHeight="1">
      <c r="B26" s="82" t="s">
        <v>37</v>
      </c>
      <c r="C26" s="73"/>
      <c r="D26" s="73"/>
      <c r="E26" s="36"/>
      <c r="F26" s="37">
        <f>SUM(F6:F25)</f>
        <v>9119794920</v>
      </c>
      <c r="G26" s="38"/>
      <c r="H26" s="64">
        <f>SUM(H6:H25)</f>
        <v>2556068795</v>
      </c>
      <c r="J26" s="54"/>
      <c r="K26" s="54"/>
    </row>
    <row r="27" spans="2:12" s="3" customFormat="1">
      <c r="B27" s="39"/>
      <c r="C27" s="39"/>
      <c r="D27" s="39"/>
      <c r="E27" s="39"/>
      <c r="F27" s="39"/>
      <c r="G27" s="39"/>
      <c r="H27" s="39"/>
    </row>
    <row r="28" spans="2:12" s="3" customFormat="1">
      <c r="B28" s="39"/>
      <c r="C28" s="39"/>
      <c r="D28" s="39"/>
      <c r="E28" s="39"/>
      <c r="F28" s="39"/>
      <c r="G28" s="39"/>
      <c r="H28" s="39"/>
      <c r="J28" s="61"/>
    </row>
    <row r="29" spans="2:12" s="1" customFormat="1" ht="24.75" customHeight="1">
      <c r="B29" s="74" t="s">
        <v>1</v>
      </c>
      <c r="C29" s="76" t="s">
        <v>2</v>
      </c>
      <c r="D29" s="76" t="s">
        <v>3</v>
      </c>
      <c r="E29" s="76" t="s">
        <v>4</v>
      </c>
      <c r="F29" s="76" t="s">
        <v>5</v>
      </c>
      <c r="G29" s="78" t="s">
        <v>6</v>
      </c>
      <c r="H29" s="79"/>
      <c r="I29" s="69"/>
      <c r="J29" s="70"/>
      <c r="K29" s="55"/>
    </row>
    <row r="30" spans="2:12" s="1" customFormat="1" ht="35.25" customHeight="1">
      <c r="B30" s="75"/>
      <c r="C30" s="77"/>
      <c r="D30" s="77"/>
      <c r="E30" s="77"/>
      <c r="F30" s="77"/>
      <c r="G30" s="7" t="s">
        <v>7</v>
      </c>
      <c r="H30" s="8" t="s">
        <v>8</v>
      </c>
      <c r="J30" s="55"/>
      <c r="K30" s="55"/>
    </row>
    <row r="31" spans="2:12" s="1" customFormat="1" ht="23.25" customHeight="1">
      <c r="B31" s="80" t="s">
        <v>38</v>
      </c>
      <c r="C31" s="81"/>
      <c r="D31" s="40"/>
      <c r="E31" s="40"/>
      <c r="F31" s="40"/>
      <c r="G31" s="40"/>
      <c r="H31" s="41"/>
      <c r="I31" s="55"/>
      <c r="J31" s="83"/>
    </row>
    <row r="32" spans="2:12" s="2" customFormat="1" ht="46.5" customHeight="1">
      <c r="B32" s="42">
        <v>1</v>
      </c>
      <c r="C32" s="24" t="s">
        <v>39</v>
      </c>
      <c r="D32" s="24" t="s">
        <v>40</v>
      </c>
      <c r="E32" s="43" t="s">
        <v>41</v>
      </c>
      <c r="F32" s="44">
        <f>6053110000</f>
        <v>6053110000</v>
      </c>
      <c r="G32" s="45">
        <f>SUM(H32/F32*100)</f>
        <v>46.189045911936176</v>
      </c>
      <c r="H32" s="84">
        <v>2795873757</v>
      </c>
      <c r="J32" s="70"/>
      <c r="K32" s="70"/>
      <c r="L32" s="63"/>
    </row>
    <row r="33" spans="2:12" s="2" customFormat="1" ht="46.5" customHeight="1">
      <c r="B33" s="42">
        <f t="shared" ref="B33:B35" si="1">B32+1</f>
        <v>2</v>
      </c>
      <c r="C33" s="24" t="s">
        <v>39</v>
      </c>
      <c r="D33" s="24" t="s">
        <v>42</v>
      </c>
      <c r="E33" s="43" t="s">
        <v>41</v>
      </c>
      <c r="F33" s="44">
        <f>3544596350-F8</f>
        <v>3274596350</v>
      </c>
      <c r="G33" s="45">
        <f>H33/F33*100</f>
        <v>49.801173967594508</v>
      </c>
      <c r="H33" s="84">
        <f>1885908813-H8</f>
        <v>1630787425</v>
      </c>
      <c r="I33" s="56"/>
      <c r="J33" s="70"/>
      <c r="K33" s="70"/>
      <c r="L33" s="54"/>
    </row>
    <row r="34" spans="2:12" s="2" customFormat="1" ht="45.75" customHeight="1">
      <c r="B34" s="42">
        <f t="shared" si="1"/>
        <v>3</v>
      </c>
      <c r="C34" s="24" t="s">
        <v>39</v>
      </c>
      <c r="D34" s="24" t="s">
        <v>43</v>
      </c>
      <c r="E34" s="43" t="s">
        <v>41</v>
      </c>
      <c r="F34" s="44">
        <v>5425490246</v>
      </c>
      <c r="G34" s="45">
        <f>H34/F34*100</f>
        <v>65.373560640256287</v>
      </c>
      <c r="H34" s="84">
        <v>3546836156</v>
      </c>
      <c r="I34" s="52"/>
      <c r="J34" s="70"/>
      <c r="K34" s="70"/>
      <c r="L34" s="54"/>
    </row>
    <row r="35" spans="2:12" s="2" customFormat="1" ht="45" customHeight="1">
      <c r="B35" s="42">
        <f t="shared" si="1"/>
        <v>4</v>
      </c>
      <c r="C35" s="24" t="s">
        <v>39</v>
      </c>
      <c r="D35" s="24" t="s">
        <v>44</v>
      </c>
      <c r="E35" s="43" t="s">
        <v>41</v>
      </c>
      <c r="F35" s="44">
        <f>23976803404-F6-F7-F9</f>
        <v>22364542234</v>
      </c>
      <c r="G35" s="45">
        <f>H35/F35*100</f>
        <v>59.160269048053706</v>
      </c>
      <c r="H35" s="84">
        <f>14110272264-H6-H9</f>
        <v>13230923357</v>
      </c>
      <c r="I35" s="71"/>
      <c r="J35" s="70"/>
      <c r="K35" s="70"/>
      <c r="L35" s="62"/>
    </row>
    <row r="36" spans="2:12" s="2" customFormat="1" ht="21.75" customHeight="1">
      <c r="B36" s="72" t="s">
        <v>37</v>
      </c>
      <c r="C36" s="73"/>
      <c r="D36" s="73"/>
      <c r="E36" s="46"/>
      <c r="F36" s="47">
        <f>SUM(F32:F35)</f>
        <v>37117738830</v>
      </c>
      <c r="G36" s="48"/>
      <c r="H36" s="49">
        <f>SUM(H32:H35)</f>
        <v>21204420695</v>
      </c>
      <c r="I36" s="54"/>
      <c r="J36" s="52"/>
    </row>
    <row r="37" spans="2:12" s="2" customFormat="1" ht="21.75" customHeight="1">
      <c r="B37" s="72" t="s">
        <v>45</v>
      </c>
      <c r="C37" s="73"/>
      <c r="D37" s="73"/>
      <c r="E37" s="46"/>
      <c r="F37" s="37">
        <f>F36+F26</f>
        <v>46237533750</v>
      </c>
      <c r="G37" s="38"/>
      <c r="H37" s="50"/>
      <c r="J37" s="52"/>
    </row>
    <row r="38" spans="2:12">
      <c r="J38" s="57"/>
    </row>
    <row r="39" spans="2:12">
      <c r="J39" s="57"/>
    </row>
    <row r="40" spans="2:12">
      <c r="I40" s="51"/>
    </row>
    <row r="41" spans="2:12">
      <c r="F41" s="51"/>
    </row>
  </sheetData>
  <mergeCells count="17">
    <mergeCell ref="G3:H3"/>
    <mergeCell ref="B5:C5"/>
    <mergeCell ref="B26:D26"/>
    <mergeCell ref="G29:H29"/>
    <mergeCell ref="B31:C31"/>
    <mergeCell ref="E3:E4"/>
    <mergeCell ref="E29:E30"/>
    <mergeCell ref="F3:F4"/>
    <mergeCell ref="F29:F30"/>
    <mergeCell ref="B36:D36"/>
    <mergeCell ref="B37:D37"/>
    <mergeCell ref="B3:B4"/>
    <mergeCell ref="B29:B30"/>
    <mergeCell ref="C3:C4"/>
    <mergeCell ref="C29:C30"/>
    <mergeCell ref="D3:D4"/>
    <mergeCell ref="D29:D30"/>
  </mergeCells>
  <pageMargins left="0.94444444444444398" right="0.7" top="0.75" bottom="0.75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PEMDA MAROS</dc:creator>
  <cp:lastModifiedBy>ASUS</cp:lastModifiedBy>
  <cp:lastPrinted>2021-08-19T03:29:00Z</cp:lastPrinted>
  <dcterms:created xsi:type="dcterms:W3CDTF">2021-04-05T08:02:00Z</dcterms:created>
  <dcterms:modified xsi:type="dcterms:W3CDTF">2021-10-07T00:57:30Z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1033-11.2.0.10294</vt:lpwstr>
  </property>
  <property fmtid="{D5CDD505-2E9C-101B-9397-08002B2CF9AE}" pid="3" name="ICV">
    <vt:lpwstr>C8B3A8DDEA0D45A19DF5864D81D2D1D3</vt:lpwstr>
  </property>
</Properties>
</file>